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13_ncr:1_{8366FA83-F4E1-455F-86DC-9AB3A558EBD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1" sheetId="1" r:id="rId1"/>
    <sheet name="Sheet2" sheetId="2" r:id="rId2"/>
  </sheets>
  <definedNames>
    <definedName name="SDATA2" localSheetId="0">Sheet1!$A$1:$N$157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3" i="2" l="1"/>
  <c r="U79" i="2"/>
  <c r="U77" i="2"/>
  <c r="W75" i="2"/>
  <c r="V75" i="2"/>
  <c r="U75" i="2"/>
  <c r="U73" i="2"/>
  <c r="U71" i="2"/>
  <c r="W69" i="2"/>
  <c r="V69" i="2"/>
  <c r="U69" i="2"/>
  <c r="W63" i="2"/>
  <c r="V63" i="2"/>
  <c r="U67" i="2"/>
  <c r="U65" i="2"/>
  <c r="R84" i="2"/>
  <c r="R156" i="2"/>
  <c r="R154" i="2"/>
  <c r="R152" i="2"/>
  <c r="R155" i="2"/>
  <c r="R153" i="2"/>
  <c r="S153" i="2" s="1"/>
  <c r="R151" i="2"/>
  <c r="S151" i="2" s="1"/>
  <c r="S146" i="2"/>
  <c r="R148" i="2"/>
  <c r="R149" i="2"/>
  <c r="R147" i="2"/>
  <c r="R145" i="2"/>
  <c r="R146" i="2"/>
  <c r="R144" i="2"/>
  <c r="S144" i="2" s="1"/>
  <c r="S139" i="2"/>
  <c r="U137" i="2" s="1"/>
  <c r="R138" i="2"/>
  <c r="R140" i="2"/>
  <c r="R142" i="2"/>
  <c r="R141" i="2"/>
  <c r="S141" i="2" s="1"/>
  <c r="R139" i="2"/>
  <c r="R137" i="2"/>
  <c r="S137" i="2" s="1"/>
  <c r="R136" i="2"/>
  <c r="S134" i="2"/>
  <c r="R135" i="2"/>
  <c r="R133" i="2"/>
  <c r="R134" i="2"/>
  <c r="R132" i="2"/>
  <c r="S132" i="2" s="1"/>
  <c r="R130" i="2"/>
  <c r="R131" i="2"/>
  <c r="R129" i="2"/>
  <c r="R127" i="2"/>
  <c r="S128" i="2" s="1"/>
  <c r="R128" i="2"/>
  <c r="R126" i="2"/>
  <c r="R125" i="2"/>
  <c r="R118" i="2"/>
  <c r="R115" i="2"/>
  <c r="S115" i="2" s="1"/>
  <c r="R117" i="2"/>
  <c r="R116" i="2"/>
  <c r="R109" i="2"/>
  <c r="R111" i="2"/>
  <c r="R112" i="2"/>
  <c r="S111" i="2" s="1"/>
  <c r="R113" i="2"/>
  <c r="S113" i="2" s="1"/>
  <c r="R114" i="2"/>
  <c r="R110" i="2"/>
  <c r="S100" i="2"/>
  <c r="R100" i="2"/>
  <c r="R99" i="2"/>
  <c r="R98" i="2"/>
  <c r="R101" i="2"/>
  <c r="R97" i="2"/>
  <c r="R95" i="2"/>
  <c r="S95" i="2" s="1"/>
  <c r="R96" i="2"/>
  <c r="S96" i="2" s="1"/>
  <c r="R94" i="2"/>
  <c r="S94" i="2" s="1"/>
  <c r="R93" i="2"/>
  <c r="R80" i="2"/>
  <c r="R81" i="2"/>
  <c r="S81" i="2" s="1"/>
  <c r="R82" i="2"/>
  <c r="R83" i="2"/>
  <c r="S83" i="2" s="1"/>
  <c r="R85" i="2"/>
  <c r="S85" i="2"/>
  <c r="R86" i="2"/>
  <c r="R87" i="2"/>
  <c r="R88" i="2"/>
  <c r="S87" i="2" s="1"/>
  <c r="R89" i="2"/>
  <c r="S89" i="2" s="1"/>
  <c r="R90" i="2"/>
  <c r="R91" i="2"/>
  <c r="R92" i="2"/>
  <c r="S91" i="2" s="1"/>
  <c r="Q78" i="2"/>
  <c r="Q76" i="2"/>
  <c r="Q74" i="2"/>
  <c r="S74" i="2" s="1"/>
  <c r="Q72" i="2"/>
  <c r="Q70" i="2"/>
  <c r="Q68" i="2"/>
  <c r="Q66" i="2"/>
  <c r="Q64" i="2"/>
  <c r="Q62" i="2"/>
  <c r="Q60" i="2"/>
  <c r="Q58" i="2"/>
  <c r="Q56" i="2"/>
  <c r="R56" i="2" s="1"/>
  <c r="R120" i="2"/>
  <c r="S119" i="2" s="1"/>
  <c r="R119" i="2"/>
  <c r="R124" i="2"/>
  <c r="R121" i="2"/>
  <c r="S121" i="2" s="1"/>
  <c r="R108" i="2"/>
  <c r="R107" i="2"/>
  <c r="S107" i="2" s="1"/>
  <c r="R106" i="2"/>
  <c r="R105" i="2"/>
  <c r="R104" i="2"/>
  <c r="R103" i="2"/>
  <c r="S103" i="2" s="1"/>
  <c r="Q54" i="2"/>
  <c r="Q52" i="2"/>
  <c r="Q50" i="2"/>
  <c r="S50" i="2" s="1"/>
  <c r="Q48" i="2"/>
  <c r="Q46" i="2"/>
  <c r="Q44" i="2"/>
  <c r="S44" i="2" s="1"/>
  <c r="Q42" i="2"/>
  <c r="Q40" i="2"/>
  <c r="Q38" i="2"/>
  <c r="S38" i="2" s="1"/>
  <c r="Q36" i="2"/>
  <c r="Q34" i="2"/>
  <c r="Q32" i="2"/>
  <c r="S32" i="2" s="1"/>
  <c r="Q30" i="2"/>
  <c r="Q28" i="2"/>
  <c r="Q26" i="2"/>
  <c r="Q24" i="2"/>
  <c r="Q22" i="2"/>
  <c r="Q20" i="2"/>
  <c r="Q16" i="2"/>
  <c r="Q14" i="2"/>
  <c r="S14" i="2" s="1"/>
  <c r="Q12" i="2"/>
  <c r="Q10" i="2"/>
  <c r="Q8" i="2"/>
  <c r="Q6" i="2"/>
  <c r="Q4" i="2"/>
  <c r="Q2" i="2"/>
  <c r="R123" i="2"/>
  <c r="S123" i="2" s="1"/>
  <c r="R122" i="2"/>
  <c r="T81" i="2" l="1"/>
  <c r="U81" i="2"/>
  <c r="S117" i="2"/>
  <c r="R44" i="2"/>
  <c r="T87" i="2"/>
  <c r="S98" i="2"/>
  <c r="S126" i="2"/>
  <c r="S130" i="2"/>
  <c r="U126" i="2" s="1"/>
  <c r="S8" i="2"/>
  <c r="S26" i="2"/>
  <c r="R38" i="2"/>
  <c r="S68" i="2"/>
  <c r="S99" i="2"/>
  <c r="T151" i="2"/>
  <c r="T137" i="2"/>
  <c r="S2" i="2"/>
  <c r="S20" i="2"/>
  <c r="S62" i="2"/>
  <c r="S116" i="2"/>
  <c r="U115" i="2" s="1"/>
  <c r="S145" i="2"/>
  <c r="T144" i="2" s="1"/>
  <c r="S155" i="2"/>
  <c r="U94" i="2"/>
  <c r="T126" i="2"/>
  <c r="U132" i="2"/>
  <c r="T132" i="2"/>
  <c r="U119" i="2"/>
  <c r="T119" i="2"/>
  <c r="T94" i="2"/>
  <c r="U151" i="2"/>
  <c r="R14" i="2"/>
  <c r="R20" i="2"/>
  <c r="S56" i="2"/>
  <c r="R62" i="2"/>
  <c r="R8" i="2"/>
  <c r="S105" i="2"/>
  <c r="U103" i="2" s="1"/>
  <c r="T115" i="2"/>
  <c r="U109" i="2"/>
  <c r="T98" i="2"/>
  <c r="U98" i="2"/>
  <c r="U87" i="2"/>
  <c r="R68" i="2"/>
  <c r="R74" i="2"/>
  <c r="T103" i="2"/>
  <c r="R26" i="2"/>
  <c r="R50" i="2"/>
  <c r="R2" i="2"/>
  <c r="R32" i="2"/>
  <c r="U144" i="2" l="1"/>
  <c r="T109" i="2"/>
  <c r="Q46" i="1"/>
  <c r="H46" i="1"/>
  <c r="S60" i="1"/>
  <c r="R60" i="1"/>
  <c r="H60" i="1"/>
  <c r="S107" i="1"/>
  <c r="R108" i="1"/>
  <c r="H108" i="1"/>
  <c r="Q40" i="1"/>
  <c r="H40" i="1"/>
  <c r="Q54" i="1"/>
  <c r="H54" i="1"/>
  <c r="Q42" i="1"/>
  <c r="H42" i="1"/>
  <c r="R104" i="1"/>
  <c r="H104" i="1"/>
  <c r="H62" i="1"/>
  <c r="R62" i="1"/>
  <c r="S62" i="1"/>
  <c r="Q36" i="1"/>
  <c r="H36" i="1"/>
  <c r="R59" i="1"/>
  <c r="H59" i="1"/>
  <c r="R124" i="1"/>
  <c r="H124" i="1"/>
  <c r="Q30" i="1"/>
  <c r="H30" i="1"/>
  <c r="R61" i="1"/>
  <c r="H61" i="1"/>
  <c r="Q10" i="1"/>
  <c r="H10" i="1"/>
  <c r="Q52" i="1"/>
  <c r="H52" i="1"/>
  <c r="Q12" i="1"/>
  <c r="H12" i="1"/>
  <c r="Q48" i="1"/>
  <c r="H48" i="1"/>
  <c r="R50" i="1"/>
  <c r="H50" i="1"/>
  <c r="Q50" i="1"/>
  <c r="S50" i="1"/>
  <c r="R32" i="1"/>
  <c r="H32" i="1"/>
  <c r="Q32" i="1"/>
  <c r="S32" i="1"/>
  <c r="U58" i="1"/>
  <c r="H58" i="1"/>
  <c r="R58" i="1"/>
  <c r="S58" i="1"/>
  <c r="T58" i="1"/>
  <c r="R120" i="1"/>
  <c r="H120" i="1"/>
  <c r="S38" i="1"/>
  <c r="H38" i="1"/>
  <c r="Q38" i="1"/>
  <c r="R38" i="1"/>
  <c r="S2" i="1"/>
  <c r="H2" i="1"/>
  <c r="Q2" i="1"/>
  <c r="R2" i="1"/>
  <c r="S26" i="1"/>
  <c r="H26" i="1"/>
  <c r="Q26" i="1"/>
  <c r="R26" i="1"/>
  <c r="H106" i="1"/>
  <c r="R106" i="1"/>
  <c r="S105" i="1"/>
  <c r="Q16" i="1"/>
  <c r="H16" i="1"/>
  <c r="S44" i="1"/>
  <c r="H44" i="1"/>
  <c r="Q44" i="1"/>
  <c r="R44" i="1"/>
  <c r="R14" i="1"/>
  <c r="H14" i="1"/>
  <c r="Q14" i="1"/>
  <c r="S14" i="1"/>
  <c r="T103" i="1"/>
  <c r="H103" i="1"/>
  <c r="R103" i="1"/>
  <c r="S103" i="1"/>
  <c r="U103" i="1"/>
  <c r="R121" i="1"/>
  <c r="H121" i="1"/>
  <c r="R63" i="1"/>
  <c r="H63" i="1"/>
  <c r="H148" i="1"/>
  <c r="H68" i="1"/>
  <c r="H122" i="1"/>
  <c r="H56" i="1"/>
  <c r="H135" i="1"/>
  <c r="H134" i="1"/>
  <c r="H17" i="1"/>
  <c r="H15" i="1"/>
  <c r="H80" i="1"/>
  <c r="H9" i="1"/>
  <c r="H140" i="1"/>
  <c r="H74" i="1"/>
  <c r="H152" i="1"/>
  <c r="H70" i="1"/>
  <c r="H101" i="1"/>
  <c r="H94" i="1"/>
  <c r="H72" i="1"/>
  <c r="H142" i="1"/>
  <c r="H47" i="1"/>
  <c r="H127" i="1"/>
  <c r="H150" i="1"/>
  <c r="H39" i="1"/>
  <c r="H90" i="1"/>
  <c r="H49" i="1"/>
  <c r="H141" i="1"/>
  <c r="H116" i="1"/>
  <c r="H123" i="1"/>
  <c r="H138" i="1"/>
  <c r="H117" i="1"/>
  <c r="H82" i="1"/>
  <c r="H67" i="1"/>
  <c r="H113" i="1"/>
  <c r="H51" i="1"/>
  <c r="H88" i="1"/>
  <c r="H84" i="1"/>
  <c r="H45" i="1"/>
  <c r="H115" i="1"/>
  <c r="H5" i="1"/>
  <c r="H11" i="1"/>
  <c r="H139" i="1"/>
  <c r="H35" i="1"/>
  <c r="H155" i="1"/>
  <c r="H112" i="1"/>
  <c r="H92" i="1"/>
  <c r="H76" i="1"/>
  <c r="H99" i="1"/>
  <c r="H146" i="1"/>
  <c r="H129" i="1"/>
  <c r="H64" i="1"/>
  <c r="H31" i="1"/>
  <c r="H102" i="1"/>
  <c r="H23" i="1"/>
  <c r="H71" i="1"/>
  <c r="H91" i="1"/>
  <c r="H19" i="1"/>
  <c r="H144" i="1"/>
  <c r="H86" i="1"/>
  <c r="H83" i="1"/>
  <c r="H25" i="1"/>
  <c r="H131" i="1"/>
  <c r="H143" i="1"/>
  <c r="H133" i="1"/>
  <c r="H145" i="1"/>
  <c r="H97" i="1"/>
  <c r="H79" i="1"/>
  <c r="H43" i="1"/>
  <c r="H75" i="1"/>
  <c r="H27" i="1"/>
  <c r="H66" i="1"/>
  <c r="H21" i="1"/>
  <c r="H128" i="1"/>
  <c r="H109" i="1"/>
  <c r="H55" i="1"/>
  <c r="H87" i="1"/>
  <c r="H69" i="1"/>
  <c r="H132" i="1"/>
  <c r="H156" i="1"/>
  <c r="H110" i="1"/>
  <c r="H65" i="1"/>
  <c r="H130" i="1"/>
  <c r="H111" i="1"/>
  <c r="H137" i="1"/>
  <c r="H33" i="1"/>
  <c r="H57" i="1"/>
  <c r="H85" i="1"/>
  <c r="H153" i="1"/>
  <c r="H89" i="1"/>
  <c r="H29" i="1"/>
  <c r="H78" i="1"/>
  <c r="H154" i="1"/>
  <c r="H41" i="1"/>
  <c r="H53" i="1"/>
  <c r="H93" i="1"/>
  <c r="H81" i="1"/>
  <c r="H126" i="1"/>
  <c r="H136" i="1"/>
  <c r="H151" i="1"/>
  <c r="H147" i="1"/>
  <c r="H98" i="1"/>
  <c r="H114" i="1"/>
  <c r="H7" i="1"/>
  <c r="H73" i="1"/>
  <c r="H149" i="1"/>
  <c r="H18" i="1"/>
  <c r="H96" i="1"/>
  <c r="H3" i="1"/>
  <c r="H100" i="1"/>
  <c r="H77" i="1"/>
  <c r="H95" i="1"/>
  <c r="H37" i="1"/>
  <c r="H125" i="1"/>
  <c r="H13" i="1"/>
  <c r="H118" i="1"/>
  <c r="H22" i="1"/>
  <c r="Q22" i="1"/>
  <c r="H119" i="1"/>
  <c r="R119" i="1"/>
  <c r="H34" i="1"/>
  <c r="Q34" i="1"/>
  <c r="H24" i="1"/>
  <c r="Q24" i="1"/>
  <c r="H107" i="1"/>
  <c r="R107" i="1"/>
  <c r="R8" i="1"/>
  <c r="H8" i="1"/>
  <c r="Q8" i="1"/>
  <c r="S8" i="1"/>
  <c r="H28" i="1"/>
  <c r="Q28" i="1"/>
  <c r="H4" i="1"/>
  <c r="Q4" i="1"/>
  <c r="H105" i="1"/>
  <c r="R105" i="1"/>
  <c r="R20" i="1"/>
  <c r="H20" i="1"/>
  <c r="Q20" i="1"/>
  <c r="S20" i="1"/>
  <c r="H157" i="1"/>
  <c r="H6" i="1"/>
  <c r="Q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DATA2" type="6" refreshedVersion="6" background="1" saveData="1">
    <textPr codePage="437" sourceFile="C:\Users\strapp\surfdrive\TU Delft\LSC\SDATA2.DAT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SDATA21" type="6" refreshedVersion="6" background="1" saveData="1">
    <textPr codePage="437" sourceFile="C:\Users\strapp\surfdrive\TU Delft\LSC\SDATA2.DAT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<sst xmlns="http://schemas.openxmlformats.org/spreadsheetml/2006/main" count="524" uniqueCount="54">
  <si>
    <t>S#</t>
  </si>
  <si>
    <t>TIME</t>
  </si>
  <si>
    <t>CPMA</t>
  </si>
  <si>
    <t>A:2S%</t>
  </si>
  <si>
    <t>CPMB</t>
  </si>
  <si>
    <t>B:2S%</t>
  </si>
  <si>
    <t>CPMC</t>
  </si>
  <si>
    <t>C:2S%</t>
  </si>
  <si>
    <t>SIS</t>
  </si>
  <si>
    <t>tSIE</t>
  </si>
  <si>
    <t>FLAG</t>
  </si>
  <si>
    <t>ELTIME</t>
  </si>
  <si>
    <t>LUM</t>
  </si>
  <si>
    <t xml:space="preserve">     </t>
  </si>
  <si>
    <t>1nM Sr</t>
  </si>
  <si>
    <t>1 min</t>
  </si>
  <si>
    <t>3 min</t>
  </si>
  <si>
    <t>5 min</t>
  </si>
  <si>
    <t>1 mM Sr</t>
  </si>
  <si>
    <t>1 uM Sr</t>
  </si>
  <si>
    <t>30 sec</t>
  </si>
  <si>
    <t>1uL Sr</t>
  </si>
  <si>
    <t>start</t>
  </si>
  <si>
    <t>O</t>
  </si>
  <si>
    <t>A</t>
  </si>
  <si>
    <t>flowrate</t>
  </si>
  <si>
    <t>fraction</t>
  </si>
  <si>
    <t xml:space="preserve">70 130 </t>
  </si>
  <si>
    <t>corrected</t>
  </si>
  <si>
    <t>efficiency</t>
  </si>
  <si>
    <t>`</t>
  </si>
  <si>
    <t>o</t>
  </si>
  <si>
    <t>a</t>
  </si>
  <si>
    <t>200 100</t>
  </si>
  <si>
    <t>200 400</t>
  </si>
  <si>
    <t>1 M Sr</t>
  </si>
  <si>
    <t>1uM Sr</t>
  </si>
  <si>
    <t>40 100</t>
  </si>
  <si>
    <t>1M Sr start</t>
  </si>
  <si>
    <t>40 140</t>
  </si>
  <si>
    <t>40 90</t>
  </si>
  <si>
    <t>1M Sr start 2</t>
  </si>
  <si>
    <t>230 140</t>
  </si>
  <si>
    <t>1M Sr start 3</t>
  </si>
  <si>
    <t>1uM Sr start</t>
  </si>
  <si>
    <t>200 300</t>
  </si>
  <si>
    <t>140  200</t>
  </si>
  <si>
    <t>180 100</t>
  </si>
  <si>
    <t>20 35</t>
  </si>
  <si>
    <t>20 10</t>
  </si>
  <si>
    <t>1 M</t>
  </si>
  <si>
    <t>70 40</t>
  </si>
  <si>
    <t>batch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</si>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</sst>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6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ATA2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opLeftCell="A94" workbookViewId="0">
      <selection activeCell="R103" sqref="R103:U108"/>
    </sheetView>
  </sheetViews>
  <sheetFormatPr baseColWidth="10" defaultColWidth="8.88671875" defaultRowHeight="14.4" x14ac:dyDescent="0.3"/>
  <cols>
    <col min="1" max="1" width="4" bestFit="1" customWidth="1"/>
    <col min="2" max="2" width="5.33203125" bestFit="1" customWidth="1"/>
    <col min="3" max="3" width="6.33203125" bestFit="1" customWidth="1"/>
    <col min="4" max="4" width="6.44140625" bestFit="1" customWidth="1"/>
    <col min="5" max="5" width="6.109375" bestFit="1" customWidth="1"/>
    <col min="6" max="6" width="6.33203125" bestFit="1" customWidth="1"/>
    <col min="7" max="7" width="10" bestFit="1" customWidth="1"/>
    <col min="8" max="8" width="7.5546875" customWidth="1"/>
    <col min="9" max="9" width="6.33203125" bestFit="1" customWidth="1"/>
    <col min="10" max="10" width="9" bestFit="1" customWidth="1"/>
    <col min="11" max="11" width="8" bestFit="1" customWidth="1"/>
    <col min="12" max="12" width="5.44140625" bestFit="1" customWidth="1"/>
    <col min="13" max="13" width="7.109375" bestFit="1" customWidth="1"/>
    <col min="14" max="14" width="4.88671875" bestFit="1" customWidth="1"/>
    <col min="23" max="23" width="10" bestFit="1" customWidth="1"/>
  </cols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9" x14ac:dyDescent="0.3">
      <c r="A2">
        <v>1</v>
      </c>
      <c r="B2">
        <v>0.78</v>
      </c>
      <c r="C2">
        <v>0</v>
      </c>
      <c r="D2">
        <v>0</v>
      </c>
      <c r="E2">
        <v>0</v>
      </c>
      <c r="F2">
        <v>0</v>
      </c>
      <c r="G2">
        <v>46854.8</v>
      </c>
      <c r="H2">
        <f ca="1">I2-$H$157</f>
        <v>46833.630000000005</v>
      </c>
      <c r="I2">
        <v>1.05</v>
      </c>
      <c r="J2">
        <v>905.68</v>
      </c>
      <c r="K2">
        <v>332.21699999999998</v>
      </c>
      <c r="L2" t="s">
        <v>13</v>
      </c>
      <c r="M2">
        <v>1</v>
      </c>
      <c r="N2">
        <v>100</v>
      </c>
      <c r="O2" t="s">
        <v>14</v>
      </c>
      <c r="P2" t="s">
        <v>20</v>
      </c>
      <c r="Q2">
        <f ca="1">H2/(H2+H3)*100</f>
        <v>98.436976746042646</v>
      </c>
      <c r="R2">
        <f ca="1">AVERAGE(Q2:Q6)</f>
        <v>97.561081939164467</v>
      </c>
      <c r="S2">
        <f ca="1">_xlfn.STDEV.P(Q2:Q6)</f>
        <v>1.2762054174121633</v>
      </c>
    </row>
    <row r="3" spans="1:19" x14ac:dyDescent="0.3">
      <c r="A3">
        <v>2</v>
      </c>
      <c r="B3">
        <v>5</v>
      </c>
      <c r="C3">
        <v>0</v>
      </c>
      <c r="D3">
        <v>0</v>
      </c>
      <c r="E3">
        <v>0</v>
      </c>
      <c r="F3">
        <v>0</v>
      </c>
      <c r="G3">
        <v>743.98</v>
      </c>
      <c r="H3">
        <f t="shared" ref="H3:H66" ca="1" si="0">I3-$H$157</f>
        <v>722.81000000000006</v>
      </c>
      <c r="I3">
        <v>3.28</v>
      </c>
      <c r="J3">
        <v>915.29899999999998</v>
      </c>
      <c r="K3">
        <v>348.31599999999997</v>
      </c>
      <c r="L3" t="s">
        <v>13</v>
      </c>
      <c r="M3">
        <v>10</v>
      </c>
      <c r="N3">
        <v>100</v>
      </c>
    </row>
    <row r="4" spans="1:19" x14ac:dyDescent="0.3">
      <c r="A4">
        <v>3</v>
      </c>
      <c r="B4">
        <v>0.93</v>
      </c>
      <c r="C4">
        <v>0</v>
      </c>
      <c r="D4">
        <v>0</v>
      </c>
      <c r="E4">
        <v>0</v>
      </c>
      <c r="F4">
        <v>0</v>
      </c>
      <c r="G4">
        <v>39582.18</v>
      </c>
      <c r="H4">
        <f t="shared" ca="1" si="0"/>
        <v>39561.01</v>
      </c>
      <c r="I4">
        <v>1.04</v>
      </c>
      <c r="J4">
        <v>893.56500000000005</v>
      </c>
      <c r="K4">
        <v>346.87200000000001</v>
      </c>
      <c r="L4" t="s">
        <v>13</v>
      </c>
      <c r="M4">
        <v>16</v>
      </c>
      <c r="N4">
        <v>100</v>
      </c>
      <c r="Q4">
        <f ca="1">H4/(H4+H5)*100</f>
        <v>95.7565121970337</v>
      </c>
    </row>
    <row r="5" spans="1:19" x14ac:dyDescent="0.3">
      <c r="A5">
        <v>4</v>
      </c>
      <c r="B5">
        <v>5</v>
      </c>
      <c r="C5">
        <v>0</v>
      </c>
      <c r="D5">
        <v>0</v>
      </c>
      <c r="E5">
        <v>0</v>
      </c>
      <c r="F5">
        <v>0</v>
      </c>
      <c r="G5">
        <v>1754.1</v>
      </c>
      <c r="H5">
        <f t="shared" ca="1" si="0"/>
        <v>1732.9299999999998</v>
      </c>
      <c r="I5">
        <v>2.14</v>
      </c>
      <c r="J5">
        <v>941.09100000000001</v>
      </c>
      <c r="K5">
        <v>348.97800000000001</v>
      </c>
      <c r="L5" t="s">
        <v>13</v>
      </c>
      <c r="M5">
        <v>25</v>
      </c>
      <c r="N5">
        <v>100</v>
      </c>
    </row>
    <row r="6" spans="1:19" x14ac:dyDescent="0.3">
      <c r="A6">
        <v>5</v>
      </c>
      <c r="B6">
        <v>0.94</v>
      </c>
      <c r="C6">
        <v>0</v>
      </c>
      <c r="D6">
        <v>0</v>
      </c>
      <c r="E6">
        <v>0</v>
      </c>
      <c r="F6">
        <v>0</v>
      </c>
      <c r="G6">
        <v>39629.550000000003</v>
      </c>
      <c r="H6">
        <f t="shared" ca="1" si="0"/>
        <v>39608.380000000005</v>
      </c>
      <c r="I6">
        <v>1.04</v>
      </c>
      <c r="J6">
        <v>864.62199999999996</v>
      </c>
      <c r="K6">
        <v>353.012</v>
      </c>
      <c r="L6" t="s">
        <v>13</v>
      </c>
      <c r="M6">
        <v>31</v>
      </c>
      <c r="N6">
        <v>100</v>
      </c>
      <c r="Q6">
        <f ca="1">H6/(H6+H7)*100</f>
        <v>98.489756874417054</v>
      </c>
    </row>
    <row r="7" spans="1:19" x14ac:dyDescent="0.3">
      <c r="A7">
        <v>6</v>
      </c>
      <c r="B7">
        <v>5</v>
      </c>
      <c r="C7">
        <v>0</v>
      </c>
      <c r="D7">
        <v>0</v>
      </c>
      <c r="E7">
        <v>0</v>
      </c>
      <c r="F7">
        <v>0</v>
      </c>
      <c r="G7">
        <v>607.67999999999995</v>
      </c>
      <c r="H7">
        <f t="shared" ca="1" si="0"/>
        <v>586.51</v>
      </c>
      <c r="I7">
        <v>3.63</v>
      </c>
      <c r="J7">
        <v>898.56799999999998</v>
      </c>
      <c r="K7">
        <v>338.12700000000001</v>
      </c>
      <c r="L7" t="s">
        <v>13</v>
      </c>
      <c r="M7">
        <v>40</v>
      </c>
      <c r="N7">
        <v>100</v>
      </c>
    </row>
    <row r="8" spans="1:19" x14ac:dyDescent="0.3">
      <c r="A8">
        <v>7</v>
      </c>
      <c r="B8">
        <v>0.76</v>
      </c>
      <c r="C8">
        <v>0</v>
      </c>
      <c r="D8">
        <v>0</v>
      </c>
      <c r="E8">
        <v>0</v>
      </c>
      <c r="F8">
        <v>0</v>
      </c>
      <c r="G8">
        <v>48533.83</v>
      </c>
      <c r="H8">
        <f t="shared" ca="1" si="0"/>
        <v>48512.66</v>
      </c>
      <c r="I8">
        <v>1.04</v>
      </c>
      <c r="J8">
        <v>837.21799999999996</v>
      </c>
      <c r="K8">
        <v>304.96300000000002</v>
      </c>
      <c r="L8" t="s">
        <v>13</v>
      </c>
      <c r="M8">
        <v>45</v>
      </c>
      <c r="N8">
        <v>100</v>
      </c>
      <c r="P8" t="s">
        <v>15</v>
      </c>
      <c r="Q8">
        <f ca="1">H8/(H8+H9)*100</f>
        <v>98.256882702727651</v>
      </c>
      <c r="R8">
        <f ca="1">AVERAGE(Q8:Q12)</f>
        <v>98.236310338077317</v>
      </c>
      <c r="S8">
        <f ca="1">_xlfn.STDEV.P(Q8:Q12)</f>
        <v>0.25884703400021719</v>
      </c>
    </row>
    <row r="9" spans="1:19" x14ac:dyDescent="0.3">
      <c r="A9">
        <v>8</v>
      </c>
      <c r="B9">
        <v>5</v>
      </c>
      <c r="C9">
        <v>0</v>
      </c>
      <c r="D9">
        <v>0</v>
      </c>
      <c r="E9">
        <v>0</v>
      </c>
      <c r="F9">
        <v>0</v>
      </c>
      <c r="G9">
        <v>861.01</v>
      </c>
      <c r="H9">
        <f t="shared" ca="1" si="0"/>
        <v>839.84</v>
      </c>
      <c r="I9">
        <v>3.05</v>
      </c>
      <c r="J9">
        <v>903.37300000000005</v>
      </c>
      <c r="K9">
        <v>337.99700000000001</v>
      </c>
      <c r="L9" t="s">
        <v>13</v>
      </c>
      <c r="M9">
        <v>55</v>
      </c>
      <c r="N9">
        <v>100</v>
      </c>
    </row>
    <row r="10" spans="1:19" x14ac:dyDescent="0.3">
      <c r="A10">
        <v>9</v>
      </c>
      <c r="B10">
        <v>0.38</v>
      </c>
      <c r="C10">
        <v>0</v>
      </c>
      <c r="D10">
        <v>0</v>
      </c>
      <c r="E10">
        <v>0</v>
      </c>
      <c r="F10">
        <v>0</v>
      </c>
      <c r="G10">
        <v>99968.14</v>
      </c>
      <c r="H10">
        <f t="shared" ca="1" si="0"/>
        <v>99946.97</v>
      </c>
      <c r="I10">
        <v>1.03</v>
      </c>
      <c r="J10">
        <v>621.91800000000001</v>
      </c>
      <c r="K10">
        <v>356.923</v>
      </c>
      <c r="L10" t="s">
        <v>13</v>
      </c>
      <c r="M10">
        <v>58</v>
      </c>
      <c r="N10">
        <v>100</v>
      </c>
      <c r="Q10">
        <f ca="1">H10/(H10+H11)*100</f>
        <v>98.542544714129633</v>
      </c>
    </row>
    <row r="11" spans="1:19" x14ac:dyDescent="0.3">
      <c r="A11">
        <v>10</v>
      </c>
      <c r="B11">
        <v>5</v>
      </c>
      <c r="C11">
        <v>0</v>
      </c>
      <c r="D11">
        <v>0</v>
      </c>
      <c r="E11">
        <v>0</v>
      </c>
      <c r="F11">
        <v>0</v>
      </c>
      <c r="G11">
        <v>1478.54</v>
      </c>
      <c r="H11">
        <f t="shared" ca="1" si="0"/>
        <v>1457.37</v>
      </c>
      <c r="I11">
        <v>2.33</v>
      </c>
      <c r="J11">
        <v>913.33900000000006</v>
      </c>
      <c r="K11">
        <v>360.76100000000002</v>
      </c>
      <c r="L11" t="s">
        <v>13</v>
      </c>
      <c r="M11">
        <v>68</v>
      </c>
      <c r="N11">
        <v>100</v>
      </c>
    </row>
    <row r="12" spans="1:19" x14ac:dyDescent="0.3">
      <c r="A12">
        <v>11</v>
      </c>
      <c r="B12">
        <v>0.78</v>
      </c>
      <c r="C12">
        <v>0</v>
      </c>
      <c r="D12">
        <v>0</v>
      </c>
      <c r="E12">
        <v>0</v>
      </c>
      <c r="F12">
        <v>0</v>
      </c>
      <c r="G12">
        <v>47723.53</v>
      </c>
      <c r="H12">
        <f t="shared" ca="1" si="0"/>
        <v>47702.36</v>
      </c>
      <c r="I12">
        <v>1.04</v>
      </c>
      <c r="J12">
        <v>788.125</v>
      </c>
      <c r="K12">
        <v>328.04300000000001</v>
      </c>
      <c r="L12" t="s">
        <v>13</v>
      </c>
      <c r="M12">
        <v>73</v>
      </c>
      <c r="N12">
        <v>100</v>
      </c>
      <c r="Q12">
        <f ca="1">H12/(H12+H13)*100</f>
        <v>97.909503597374695</v>
      </c>
    </row>
    <row r="13" spans="1:19" x14ac:dyDescent="0.3">
      <c r="A13">
        <v>12</v>
      </c>
      <c r="B13">
        <v>5</v>
      </c>
      <c r="C13">
        <v>0</v>
      </c>
      <c r="D13">
        <v>0</v>
      </c>
      <c r="E13">
        <v>0</v>
      </c>
      <c r="F13">
        <v>0</v>
      </c>
      <c r="G13">
        <v>1018.96</v>
      </c>
      <c r="H13">
        <f t="shared" ca="1" si="0"/>
        <v>997.79000000000008</v>
      </c>
      <c r="I13">
        <v>2.8</v>
      </c>
      <c r="J13">
        <v>929.93299999999999</v>
      </c>
      <c r="K13">
        <v>354.36799999999999</v>
      </c>
      <c r="L13" t="s">
        <v>13</v>
      </c>
      <c r="M13">
        <v>82</v>
      </c>
      <c r="N13">
        <v>100</v>
      </c>
    </row>
    <row r="14" spans="1:19" x14ac:dyDescent="0.3">
      <c r="A14">
        <v>13</v>
      </c>
      <c r="B14">
        <v>0.68</v>
      </c>
      <c r="C14">
        <v>0</v>
      </c>
      <c r="D14">
        <v>0</v>
      </c>
      <c r="E14">
        <v>0</v>
      </c>
      <c r="F14">
        <v>0</v>
      </c>
      <c r="G14">
        <v>55821.37</v>
      </c>
      <c r="H14">
        <f t="shared" ca="1" si="0"/>
        <v>55800.200000000004</v>
      </c>
      <c r="I14">
        <v>1.03</v>
      </c>
      <c r="J14">
        <v>698.85900000000004</v>
      </c>
      <c r="K14">
        <v>304.17599999999999</v>
      </c>
      <c r="L14" t="s">
        <v>13</v>
      </c>
      <c r="M14">
        <v>87</v>
      </c>
      <c r="N14">
        <v>100</v>
      </c>
      <c r="P14" t="s">
        <v>16</v>
      </c>
      <c r="Q14">
        <f ca="1">H14/(H14+H15)*100</f>
        <v>97.995959828611348</v>
      </c>
      <c r="R14">
        <f ca="1">AVERAGE(Q14:Q18)</f>
        <v>97.746859364518102</v>
      </c>
      <c r="S14">
        <f ca="1">_xlfn.STDEV.P(Q14:Q18)</f>
        <v>0.24910046409324593</v>
      </c>
    </row>
    <row r="15" spans="1:19" x14ac:dyDescent="0.3">
      <c r="A15">
        <v>14</v>
      </c>
      <c r="B15">
        <v>5</v>
      </c>
      <c r="C15">
        <v>0</v>
      </c>
      <c r="D15">
        <v>0</v>
      </c>
      <c r="E15">
        <v>0</v>
      </c>
      <c r="F15">
        <v>0</v>
      </c>
      <c r="G15">
        <v>1141.56</v>
      </c>
      <c r="H15">
        <f t="shared" ca="1" si="0"/>
        <v>1120.3899999999999</v>
      </c>
      <c r="I15">
        <v>2.65</v>
      </c>
      <c r="J15">
        <v>921.14700000000005</v>
      </c>
      <c r="K15">
        <v>345.91399999999999</v>
      </c>
      <c r="L15" t="s">
        <v>13</v>
      </c>
      <c r="M15">
        <v>96</v>
      </c>
      <c r="N15">
        <v>100</v>
      </c>
    </row>
    <row r="16" spans="1:19" x14ac:dyDescent="0.3">
      <c r="A16">
        <v>15</v>
      </c>
      <c r="B16">
        <v>0.68</v>
      </c>
      <c r="C16">
        <v>0</v>
      </c>
      <c r="D16">
        <v>0</v>
      </c>
      <c r="E16">
        <v>0</v>
      </c>
      <c r="F16">
        <v>0</v>
      </c>
      <c r="G16">
        <v>54065.13</v>
      </c>
      <c r="H16">
        <f t="shared" ca="1" si="0"/>
        <v>54043.96</v>
      </c>
      <c r="I16">
        <v>1.04</v>
      </c>
      <c r="J16">
        <v>861.197</v>
      </c>
      <c r="K16">
        <v>312.04399999999998</v>
      </c>
      <c r="L16" t="s">
        <v>13</v>
      </c>
      <c r="M16">
        <v>101</v>
      </c>
      <c r="N16">
        <v>100</v>
      </c>
      <c r="Q16">
        <f ca="1">H16/(H16+H17)*100</f>
        <v>97.497758900424856</v>
      </c>
    </row>
    <row r="17" spans="1:19" x14ac:dyDescent="0.3">
      <c r="A17">
        <v>16</v>
      </c>
      <c r="B17">
        <v>5</v>
      </c>
      <c r="C17">
        <v>0</v>
      </c>
      <c r="D17">
        <v>0</v>
      </c>
      <c r="E17">
        <v>0</v>
      </c>
      <c r="F17">
        <v>0</v>
      </c>
      <c r="G17">
        <v>1387.56</v>
      </c>
      <c r="H17">
        <f t="shared" ca="1" si="0"/>
        <v>1366.3899999999999</v>
      </c>
      <c r="I17">
        <v>2.4</v>
      </c>
      <c r="J17">
        <v>925.06700000000001</v>
      </c>
      <c r="K17">
        <v>373.88200000000001</v>
      </c>
      <c r="L17" t="s">
        <v>13</v>
      </c>
      <c r="M17">
        <v>111</v>
      </c>
      <c r="N17">
        <v>100</v>
      </c>
    </row>
    <row r="18" spans="1:19" x14ac:dyDescent="0.3">
      <c r="A18">
        <v>17</v>
      </c>
      <c r="B18">
        <v>0.79</v>
      </c>
      <c r="C18">
        <v>0</v>
      </c>
      <c r="D18">
        <v>0</v>
      </c>
      <c r="E18">
        <v>0</v>
      </c>
      <c r="F18">
        <v>0</v>
      </c>
      <c r="G18">
        <v>47954.92</v>
      </c>
      <c r="H18">
        <f t="shared" ca="1" si="0"/>
        <v>47933.75</v>
      </c>
      <c r="I18">
        <v>1.03</v>
      </c>
      <c r="J18">
        <v>512.38699999999994</v>
      </c>
      <c r="K18">
        <v>441.43</v>
      </c>
      <c r="L18" t="s">
        <v>13</v>
      </c>
      <c r="M18">
        <v>116</v>
      </c>
      <c r="N18">
        <v>100</v>
      </c>
    </row>
    <row r="19" spans="1:19" x14ac:dyDescent="0.3">
      <c r="A19">
        <v>18</v>
      </c>
      <c r="B19">
        <v>5</v>
      </c>
      <c r="C19">
        <v>0</v>
      </c>
      <c r="D19">
        <v>0</v>
      </c>
      <c r="E19">
        <v>0</v>
      </c>
      <c r="F19">
        <v>0</v>
      </c>
      <c r="G19">
        <v>2746.2</v>
      </c>
      <c r="H19">
        <f t="shared" ca="1" si="0"/>
        <v>2725.0299999999997</v>
      </c>
      <c r="I19">
        <v>1.71</v>
      </c>
      <c r="J19">
        <v>930.63499999999999</v>
      </c>
      <c r="K19">
        <v>333.16899999999998</v>
      </c>
      <c r="L19" t="s">
        <v>13</v>
      </c>
      <c r="M19">
        <v>125</v>
      </c>
      <c r="N19">
        <v>100</v>
      </c>
    </row>
    <row r="20" spans="1:19" x14ac:dyDescent="0.3">
      <c r="A20">
        <v>19</v>
      </c>
      <c r="B20">
        <v>0.97</v>
      </c>
      <c r="C20">
        <v>0</v>
      </c>
      <c r="D20">
        <v>0</v>
      </c>
      <c r="E20">
        <v>0</v>
      </c>
      <c r="F20">
        <v>0</v>
      </c>
      <c r="G20">
        <v>38039.870000000003</v>
      </c>
      <c r="H20">
        <f t="shared" ca="1" si="0"/>
        <v>38018.700000000004</v>
      </c>
      <c r="I20">
        <v>1.04</v>
      </c>
      <c r="J20">
        <v>891.06299999999999</v>
      </c>
      <c r="K20">
        <v>388.15300000000002</v>
      </c>
      <c r="L20" t="s">
        <v>13</v>
      </c>
      <c r="M20">
        <v>131</v>
      </c>
      <c r="N20">
        <v>100</v>
      </c>
      <c r="P20" t="s">
        <v>17</v>
      </c>
      <c r="Q20">
        <f ca="1">H20/(H20+H21)*100</f>
        <v>97.319259685461247</v>
      </c>
      <c r="R20">
        <f ca="1">AVERAGE(Q20:Q24)</f>
        <v>97.290246605262382</v>
      </c>
      <c r="S20">
        <f ca="1">_xlfn.STDEV.P(Q20:Q24)</f>
        <v>0.78744511958689622</v>
      </c>
    </row>
    <row r="21" spans="1:19" x14ac:dyDescent="0.3">
      <c r="A21">
        <v>20</v>
      </c>
      <c r="B21">
        <v>5</v>
      </c>
      <c r="C21">
        <v>0</v>
      </c>
      <c r="D21">
        <v>0</v>
      </c>
      <c r="E21">
        <v>0</v>
      </c>
      <c r="F21">
        <v>0</v>
      </c>
      <c r="G21">
        <v>1047.8399999999999</v>
      </c>
      <c r="H21">
        <f t="shared" ca="1" si="0"/>
        <v>1026.6699999999998</v>
      </c>
      <c r="I21">
        <v>1.1499999999999999</v>
      </c>
      <c r="J21">
        <v>845.69</v>
      </c>
      <c r="K21">
        <v>329.08300000000003</v>
      </c>
      <c r="L21" t="s">
        <v>13</v>
      </c>
      <c r="M21">
        <v>140</v>
      </c>
      <c r="N21">
        <v>100</v>
      </c>
    </row>
    <row r="22" spans="1:19" x14ac:dyDescent="0.3">
      <c r="A22">
        <v>21</v>
      </c>
      <c r="B22">
        <v>0.76</v>
      </c>
      <c r="C22">
        <v>0</v>
      </c>
      <c r="D22">
        <v>0</v>
      </c>
      <c r="E22">
        <v>0</v>
      </c>
      <c r="F22">
        <v>0</v>
      </c>
      <c r="G22">
        <v>48904.31</v>
      </c>
      <c r="H22">
        <f t="shared" ca="1" si="0"/>
        <v>48883.14</v>
      </c>
      <c r="I22">
        <v>1.04</v>
      </c>
      <c r="J22">
        <v>831.52200000000005</v>
      </c>
      <c r="K22">
        <v>340.88200000000001</v>
      </c>
      <c r="L22" t="s">
        <v>13</v>
      </c>
      <c r="M22">
        <v>145</v>
      </c>
      <c r="N22">
        <v>100</v>
      </c>
      <c r="Q22">
        <f ca="1">H22/(H22+H23)*100</f>
        <v>96.311648054292149</v>
      </c>
    </row>
    <row r="23" spans="1:19" x14ac:dyDescent="0.3">
      <c r="A23">
        <v>22</v>
      </c>
      <c r="B23">
        <v>5</v>
      </c>
      <c r="C23">
        <v>0</v>
      </c>
      <c r="D23">
        <v>0</v>
      </c>
      <c r="E23">
        <v>0</v>
      </c>
      <c r="F23">
        <v>0</v>
      </c>
      <c r="G23">
        <v>1872.84</v>
      </c>
      <c r="H23">
        <f t="shared" ca="1" si="0"/>
        <v>1851.6699999999998</v>
      </c>
      <c r="I23">
        <v>1.67</v>
      </c>
      <c r="J23">
        <v>939.76900000000001</v>
      </c>
      <c r="K23">
        <v>375.34500000000003</v>
      </c>
      <c r="L23" t="s">
        <v>13</v>
      </c>
      <c r="M23">
        <v>154</v>
      </c>
      <c r="N23">
        <v>100</v>
      </c>
    </row>
    <row r="24" spans="1:19" x14ac:dyDescent="0.3">
      <c r="A24">
        <v>23</v>
      </c>
      <c r="B24">
        <v>0.37</v>
      </c>
      <c r="C24">
        <v>0</v>
      </c>
      <c r="D24">
        <v>0</v>
      </c>
      <c r="E24">
        <v>0</v>
      </c>
      <c r="F24">
        <v>0</v>
      </c>
      <c r="G24">
        <v>101616.62</v>
      </c>
      <c r="H24">
        <f t="shared" ca="1" si="0"/>
        <v>101595.45</v>
      </c>
      <c r="I24">
        <v>1.03</v>
      </c>
      <c r="J24">
        <v>913.72500000000002</v>
      </c>
      <c r="K24">
        <v>344.57</v>
      </c>
      <c r="L24" t="s">
        <v>13</v>
      </c>
      <c r="M24">
        <v>157</v>
      </c>
      <c r="N24">
        <v>100</v>
      </c>
      <c r="Q24">
        <f ca="1">H24/(H24+H25)*100</f>
        <v>98.239832076033707</v>
      </c>
    </row>
    <row r="25" spans="1:19" x14ac:dyDescent="0.3">
      <c r="A25">
        <v>24</v>
      </c>
      <c r="B25">
        <v>5</v>
      </c>
      <c r="C25">
        <v>0</v>
      </c>
      <c r="D25">
        <v>0</v>
      </c>
      <c r="E25">
        <v>0</v>
      </c>
      <c r="F25">
        <v>0</v>
      </c>
      <c r="G25">
        <v>1820.67</v>
      </c>
      <c r="H25">
        <f t="shared" ca="1" si="0"/>
        <v>1799.5</v>
      </c>
      <c r="I25">
        <v>2.1</v>
      </c>
      <c r="J25">
        <v>905.03300000000002</v>
      </c>
      <c r="K25">
        <v>339.54199999999997</v>
      </c>
      <c r="L25" t="s">
        <v>13</v>
      </c>
      <c r="M25">
        <v>167</v>
      </c>
      <c r="N25">
        <v>100</v>
      </c>
    </row>
    <row r="26" spans="1:19" x14ac:dyDescent="0.3">
      <c r="A26">
        <v>25</v>
      </c>
      <c r="B26">
        <v>0.81</v>
      </c>
      <c r="C26">
        <v>0</v>
      </c>
      <c r="D26">
        <v>0</v>
      </c>
      <c r="E26">
        <v>0</v>
      </c>
      <c r="F26">
        <v>0</v>
      </c>
      <c r="G26">
        <v>46219.79</v>
      </c>
      <c r="H26">
        <f t="shared" ca="1" si="0"/>
        <v>46198.62</v>
      </c>
      <c r="I26">
        <v>1.03</v>
      </c>
      <c r="J26">
        <v>826.39700000000005</v>
      </c>
      <c r="K26">
        <v>345.529</v>
      </c>
      <c r="L26" t="s">
        <v>13</v>
      </c>
      <c r="M26">
        <v>172</v>
      </c>
      <c r="N26">
        <v>100</v>
      </c>
      <c r="O26" t="s">
        <v>18</v>
      </c>
      <c r="P26" t="s">
        <v>17</v>
      </c>
      <c r="Q26">
        <f ca="1">H26/(H26+H27)*100</f>
        <v>96.938861544166315</v>
      </c>
      <c r="R26">
        <f ca="1">AVERAGE(Q26:Q30)</f>
        <v>97.010118835566502</v>
      </c>
      <c r="S26">
        <f ca="1">_xlfn.STDEV.P(Q26:Q30)</f>
        <v>0.19038613398449916</v>
      </c>
    </row>
    <row r="27" spans="1:19" x14ac:dyDescent="0.3">
      <c r="A27">
        <v>26</v>
      </c>
      <c r="B27">
        <v>5</v>
      </c>
      <c r="C27">
        <v>0</v>
      </c>
      <c r="D27">
        <v>0</v>
      </c>
      <c r="E27">
        <v>0</v>
      </c>
      <c r="F27">
        <v>0</v>
      </c>
      <c r="G27">
        <v>1459.53</v>
      </c>
      <c r="H27">
        <f t="shared" ca="1" si="0"/>
        <v>1438.36</v>
      </c>
      <c r="I27">
        <v>1.8</v>
      </c>
      <c r="J27">
        <v>959.82299999999998</v>
      </c>
      <c r="K27">
        <v>360.71899999999999</v>
      </c>
      <c r="L27" t="s">
        <v>13</v>
      </c>
      <c r="M27">
        <v>182</v>
      </c>
      <c r="N27">
        <v>100</v>
      </c>
    </row>
    <row r="28" spans="1:19" x14ac:dyDescent="0.3">
      <c r="A28">
        <v>27</v>
      </c>
      <c r="B28">
        <v>0.96</v>
      </c>
      <c r="C28">
        <v>0</v>
      </c>
      <c r="D28">
        <v>0</v>
      </c>
      <c r="E28">
        <v>0</v>
      </c>
      <c r="F28">
        <v>0</v>
      </c>
      <c r="G28">
        <v>39950.769999999997</v>
      </c>
      <c r="H28">
        <f t="shared" ca="1" si="0"/>
        <v>39929.599999999999</v>
      </c>
      <c r="I28">
        <v>1.02</v>
      </c>
      <c r="J28">
        <v>628.67999999999995</v>
      </c>
      <c r="K28">
        <v>408.18900000000002</v>
      </c>
      <c r="L28" t="s">
        <v>13</v>
      </c>
      <c r="M28">
        <v>187</v>
      </c>
      <c r="N28">
        <v>100</v>
      </c>
      <c r="Q28">
        <f ca="1">H28/(H28+H29)*100</f>
        <v>97.270607701930615</v>
      </c>
    </row>
    <row r="29" spans="1:19" x14ac:dyDescent="0.3">
      <c r="A29">
        <v>28</v>
      </c>
      <c r="B29">
        <v>5</v>
      </c>
      <c r="C29">
        <v>0</v>
      </c>
      <c r="D29">
        <v>0</v>
      </c>
      <c r="E29">
        <v>0</v>
      </c>
      <c r="F29">
        <v>0</v>
      </c>
      <c r="G29">
        <v>1121.01</v>
      </c>
      <c r="H29">
        <f t="shared" ca="1" si="0"/>
        <v>1099.8399999999999</v>
      </c>
      <c r="I29">
        <v>1.6</v>
      </c>
      <c r="J29">
        <v>897.59199999999998</v>
      </c>
      <c r="K29">
        <v>379.255</v>
      </c>
      <c r="L29" t="s">
        <v>13</v>
      </c>
      <c r="M29">
        <v>197</v>
      </c>
      <c r="N29">
        <v>100</v>
      </c>
    </row>
    <row r="30" spans="1:19" x14ac:dyDescent="0.3">
      <c r="A30">
        <v>29</v>
      </c>
      <c r="B30">
        <v>0.79</v>
      </c>
      <c r="C30">
        <v>0</v>
      </c>
      <c r="D30">
        <v>0</v>
      </c>
      <c r="E30">
        <v>0</v>
      </c>
      <c r="F30">
        <v>0</v>
      </c>
      <c r="G30">
        <v>45949.46</v>
      </c>
      <c r="H30">
        <f t="shared" ca="1" si="0"/>
        <v>45928.29</v>
      </c>
      <c r="I30">
        <v>1.05</v>
      </c>
      <c r="J30">
        <v>893.08100000000002</v>
      </c>
      <c r="K30">
        <v>317.05200000000002</v>
      </c>
      <c r="L30" t="s">
        <v>13</v>
      </c>
      <c r="M30">
        <v>202</v>
      </c>
      <c r="N30">
        <v>100</v>
      </c>
      <c r="Q30">
        <f ca="1">H30/(H30+H31)*100</f>
        <v>96.820887260602547</v>
      </c>
    </row>
    <row r="31" spans="1:19" x14ac:dyDescent="0.3">
      <c r="A31">
        <v>30</v>
      </c>
      <c r="B31">
        <v>5</v>
      </c>
      <c r="C31">
        <v>0</v>
      </c>
      <c r="D31">
        <v>0</v>
      </c>
      <c r="E31">
        <v>0</v>
      </c>
      <c r="F31">
        <v>0</v>
      </c>
      <c r="G31">
        <v>1508.75</v>
      </c>
      <c r="H31">
        <f t="shared" ca="1" si="0"/>
        <v>1487.58</v>
      </c>
      <c r="I31">
        <v>2.2999999999999998</v>
      </c>
      <c r="J31">
        <v>869.59400000000005</v>
      </c>
      <c r="K31">
        <v>334.565</v>
      </c>
      <c r="L31" t="s">
        <v>13</v>
      </c>
      <c r="M31">
        <v>212</v>
      </c>
      <c r="N31">
        <v>100</v>
      </c>
    </row>
    <row r="32" spans="1:19" x14ac:dyDescent="0.3">
      <c r="A32">
        <v>31</v>
      </c>
      <c r="B32">
        <v>0.67</v>
      </c>
      <c r="C32">
        <v>0</v>
      </c>
      <c r="D32">
        <v>0</v>
      </c>
      <c r="E32">
        <v>0</v>
      </c>
      <c r="F32">
        <v>0</v>
      </c>
      <c r="G32">
        <v>54714.39</v>
      </c>
      <c r="H32">
        <f t="shared" ca="1" si="0"/>
        <v>54693.22</v>
      </c>
      <c r="I32">
        <v>1.04</v>
      </c>
      <c r="J32">
        <v>820.95899999999995</v>
      </c>
      <c r="K32">
        <v>300.589</v>
      </c>
      <c r="L32" t="s">
        <v>13</v>
      </c>
      <c r="M32">
        <v>216</v>
      </c>
      <c r="N32">
        <v>100</v>
      </c>
      <c r="O32" t="s">
        <v>19</v>
      </c>
      <c r="P32" t="s">
        <v>20</v>
      </c>
      <c r="Q32">
        <f ca="1">H32/(H32+H33)*100</f>
        <v>99.868033641017547</v>
      </c>
      <c r="R32">
        <f ca="1">AVERAGE(Q32:Q36)</f>
        <v>99.788584632711093</v>
      </c>
      <c r="S32">
        <f ca="1">_xlfn.STDEV.P(Q32:Q36)</f>
        <v>6.1302251139584547E-2</v>
      </c>
    </row>
    <row r="33" spans="1:19" x14ac:dyDescent="0.3">
      <c r="A33">
        <v>32</v>
      </c>
      <c r="B33">
        <v>5</v>
      </c>
      <c r="C33">
        <v>0</v>
      </c>
      <c r="D33">
        <v>0</v>
      </c>
      <c r="E33">
        <v>0</v>
      </c>
      <c r="F33">
        <v>0</v>
      </c>
      <c r="G33">
        <v>72.3</v>
      </c>
      <c r="H33">
        <f t="shared" ca="1" si="0"/>
        <v>51.129999999999995</v>
      </c>
      <c r="I33">
        <v>10.52</v>
      </c>
      <c r="J33">
        <v>619.85699999999997</v>
      </c>
      <c r="K33">
        <v>369.04700000000003</v>
      </c>
      <c r="L33" t="s">
        <v>13</v>
      </c>
      <c r="M33">
        <v>226</v>
      </c>
      <c r="N33">
        <v>100</v>
      </c>
    </row>
    <row r="34" spans="1:19" x14ac:dyDescent="0.3">
      <c r="A34">
        <v>33</v>
      </c>
      <c r="B34">
        <v>0.81</v>
      </c>
      <c r="C34">
        <v>0</v>
      </c>
      <c r="D34">
        <v>0</v>
      </c>
      <c r="E34">
        <v>0</v>
      </c>
      <c r="F34">
        <v>0</v>
      </c>
      <c r="G34">
        <v>45305.93</v>
      </c>
      <c r="H34">
        <f t="shared" ca="1" si="0"/>
        <v>45284.76</v>
      </c>
      <c r="I34">
        <v>1.04</v>
      </c>
      <c r="J34">
        <v>864.73199999999997</v>
      </c>
      <c r="K34">
        <v>314.81400000000002</v>
      </c>
      <c r="L34" t="s">
        <v>13</v>
      </c>
      <c r="M34">
        <v>231</v>
      </c>
      <c r="N34">
        <v>100</v>
      </c>
      <c r="Q34">
        <f ca="1">H34/(H34+H35)*100</f>
        <v>99.778907429626543</v>
      </c>
    </row>
    <row r="35" spans="1:19" x14ac:dyDescent="0.3">
      <c r="A35">
        <v>34</v>
      </c>
      <c r="B35">
        <v>5</v>
      </c>
      <c r="C35">
        <v>0</v>
      </c>
      <c r="D35">
        <v>0</v>
      </c>
      <c r="E35">
        <v>0</v>
      </c>
      <c r="F35">
        <v>0</v>
      </c>
      <c r="G35">
        <v>100.39</v>
      </c>
      <c r="H35">
        <f t="shared" ca="1" si="0"/>
        <v>79.22</v>
      </c>
      <c r="I35">
        <v>8.93</v>
      </c>
      <c r="J35">
        <v>726.56799999999998</v>
      </c>
      <c r="K35">
        <v>339.08100000000002</v>
      </c>
      <c r="L35" t="s">
        <v>13</v>
      </c>
      <c r="M35">
        <v>240</v>
      </c>
      <c r="N35">
        <v>100</v>
      </c>
    </row>
    <row r="36" spans="1:19" x14ac:dyDescent="0.3">
      <c r="A36">
        <v>35</v>
      </c>
      <c r="B36">
        <v>0.73</v>
      </c>
      <c r="C36">
        <v>0</v>
      </c>
      <c r="D36">
        <v>0</v>
      </c>
      <c r="E36">
        <v>0</v>
      </c>
      <c r="F36">
        <v>0</v>
      </c>
      <c r="G36">
        <v>52000.13</v>
      </c>
      <c r="H36">
        <f t="shared" ca="1" si="0"/>
        <v>51978.96</v>
      </c>
      <c r="I36">
        <v>1.03</v>
      </c>
      <c r="J36">
        <v>498.54599999999999</v>
      </c>
      <c r="K36">
        <v>403.16699999999997</v>
      </c>
      <c r="L36" t="s">
        <v>13</v>
      </c>
      <c r="M36">
        <v>245</v>
      </c>
      <c r="N36">
        <v>100</v>
      </c>
      <c r="Q36">
        <f ca="1">H36/(H36+H37)*100</f>
        <v>99.718812827489188</v>
      </c>
    </row>
    <row r="37" spans="1:19" x14ac:dyDescent="0.3">
      <c r="A37">
        <v>36</v>
      </c>
      <c r="B37">
        <v>5</v>
      </c>
      <c r="C37">
        <v>0</v>
      </c>
      <c r="D37">
        <v>0</v>
      </c>
      <c r="E37">
        <v>0</v>
      </c>
      <c r="F37">
        <v>0</v>
      </c>
      <c r="G37">
        <v>146.63</v>
      </c>
      <c r="H37">
        <f t="shared" ca="1" si="0"/>
        <v>125.46</v>
      </c>
      <c r="I37">
        <v>7.39</v>
      </c>
      <c r="J37">
        <v>737.93700000000001</v>
      </c>
      <c r="K37">
        <v>336.87299999999999</v>
      </c>
      <c r="L37" t="s">
        <v>13</v>
      </c>
      <c r="M37">
        <v>255</v>
      </c>
      <c r="N37">
        <v>100</v>
      </c>
    </row>
    <row r="38" spans="1:19" x14ac:dyDescent="0.3">
      <c r="A38">
        <v>37</v>
      </c>
      <c r="B38">
        <v>0.82</v>
      </c>
      <c r="C38">
        <v>0</v>
      </c>
      <c r="D38">
        <v>0</v>
      </c>
      <c r="E38">
        <v>0</v>
      </c>
      <c r="F38">
        <v>0</v>
      </c>
      <c r="G38">
        <v>44565.43</v>
      </c>
      <c r="H38">
        <f t="shared" ca="1" si="0"/>
        <v>44544.26</v>
      </c>
      <c r="I38">
        <v>1.05</v>
      </c>
      <c r="J38">
        <v>840.79100000000005</v>
      </c>
      <c r="K38">
        <v>298.87700000000001</v>
      </c>
      <c r="L38" t="s">
        <v>13</v>
      </c>
      <c r="M38">
        <v>260</v>
      </c>
      <c r="N38">
        <v>100</v>
      </c>
      <c r="P38" t="s">
        <v>15</v>
      </c>
      <c r="Q38">
        <f ca="1">H38/(H38+H39)*100</f>
        <v>99.877409590693716</v>
      </c>
      <c r="R38">
        <f ca="1">AVERAGE(Q38:Q42)</f>
        <v>99.875681241323022</v>
      </c>
      <c r="S38">
        <f ca="1">_xlfn.STDEV.P(Q38:Q42)</f>
        <v>2.5522976428752221E-2</v>
      </c>
    </row>
    <row r="39" spans="1:19" x14ac:dyDescent="0.3">
      <c r="A39">
        <v>38</v>
      </c>
      <c r="B39">
        <v>5</v>
      </c>
      <c r="C39">
        <v>0</v>
      </c>
      <c r="D39">
        <v>0</v>
      </c>
      <c r="E39">
        <v>0</v>
      </c>
      <c r="F39">
        <v>0</v>
      </c>
      <c r="G39">
        <v>54.7</v>
      </c>
      <c r="H39">
        <f t="shared" ca="1" si="0"/>
        <v>33.53</v>
      </c>
      <c r="I39">
        <v>12.09</v>
      </c>
      <c r="J39">
        <v>449.68599999999998</v>
      </c>
      <c r="K39">
        <v>347.58300000000003</v>
      </c>
      <c r="L39" t="s">
        <v>13</v>
      </c>
      <c r="M39">
        <v>269</v>
      </c>
      <c r="N39">
        <v>100</v>
      </c>
    </row>
    <row r="40" spans="1:19" x14ac:dyDescent="0.3">
      <c r="A40">
        <v>39</v>
      </c>
      <c r="B40">
        <v>0.8</v>
      </c>
      <c r="C40">
        <v>0</v>
      </c>
      <c r="D40">
        <v>0</v>
      </c>
      <c r="E40">
        <v>0</v>
      </c>
      <c r="F40">
        <v>0</v>
      </c>
      <c r="G40">
        <v>45710.69</v>
      </c>
      <c r="H40">
        <f t="shared" ca="1" si="0"/>
        <v>45689.520000000004</v>
      </c>
      <c r="I40">
        <v>1.05</v>
      </c>
      <c r="J40">
        <v>840.11400000000003</v>
      </c>
      <c r="K40">
        <v>304.512</v>
      </c>
      <c r="L40" t="s">
        <v>13</v>
      </c>
      <c r="M40">
        <v>275</v>
      </c>
      <c r="N40">
        <v>100</v>
      </c>
      <c r="Q40">
        <f ca="1">H40/(H40+H41)*100</f>
        <v>99.906040344732929</v>
      </c>
    </row>
    <row r="41" spans="1:19" x14ac:dyDescent="0.3">
      <c r="A41">
        <v>40</v>
      </c>
      <c r="B41">
        <v>5</v>
      </c>
      <c r="C41">
        <v>0</v>
      </c>
      <c r="D41">
        <v>0</v>
      </c>
      <c r="E41">
        <v>0</v>
      </c>
      <c r="F41">
        <v>0</v>
      </c>
      <c r="G41">
        <v>42.99</v>
      </c>
      <c r="H41">
        <f t="shared" ca="1" si="0"/>
        <v>21.82</v>
      </c>
      <c r="I41">
        <v>13.64</v>
      </c>
      <c r="J41">
        <v>452.87099999999998</v>
      </c>
      <c r="K41">
        <v>338.88299999999998</v>
      </c>
      <c r="L41" t="s">
        <v>13</v>
      </c>
      <c r="M41">
        <v>284</v>
      </c>
      <c r="N41">
        <v>100</v>
      </c>
    </row>
    <row r="42" spans="1:19" x14ac:dyDescent="0.3">
      <c r="A42">
        <v>41</v>
      </c>
      <c r="B42">
        <v>0.74</v>
      </c>
      <c r="C42">
        <v>0</v>
      </c>
      <c r="D42">
        <v>0</v>
      </c>
      <c r="E42">
        <v>0</v>
      </c>
      <c r="F42">
        <v>0</v>
      </c>
      <c r="G42">
        <v>49664.47</v>
      </c>
      <c r="H42">
        <f t="shared" ca="1" si="0"/>
        <v>49643.3</v>
      </c>
      <c r="I42">
        <v>1.04</v>
      </c>
      <c r="J42">
        <v>841.58100000000002</v>
      </c>
      <c r="K42">
        <v>302.83300000000003</v>
      </c>
      <c r="L42" t="s">
        <v>13</v>
      </c>
      <c r="M42">
        <v>289</v>
      </c>
      <c r="N42">
        <v>100</v>
      </c>
      <c r="Q42">
        <f ca="1">H42/(H42+H43)*100</f>
        <v>99.843593788542421</v>
      </c>
    </row>
    <row r="43" spans="1:19" x14ac:dyDescent="0.3">
      <c r="A43">
        <v>42</v>
      </c>
      <c r="B43">
        <v>5</v>
      </c>
      <c r="C43">
        <v>0</v>
      </c>
      <c r="D43">
        <v>0</v>
      </c>
      <c r="E43">
        <v>0</v>
      </c>
      <c r="F43">
        <v>0</v>
      </c>
      <c r="G43">
        <v>77.8</v>
      </c>
      <c r="H43">
        <f t="shared" ca="1" si="0"/>
        <v>56.629999999999995</v>
      </c>
      <c r="I43">
        <v>10.14</v>
      </c>
      <c r="J43">
        <v>586.53</v>
      </c>
      <c r="K43">
        <v>350.40800000000002</v>
      </c>
      <c r="L43" t="s">
        <v>13</v>
      </c>
      <c r="M43">
        <v>298</v>
      </c>
      <c r="N43">
        <v>100</v>
      </c>
    </row>
    <row r="44" spans="1:19" x14ac:dyDescent="0.3">
      <c r="A44">
        <v>43</v>
      </c>
      <c r="B44">
        <v>0.77</v>
      </c>
      <c r="C44">
        <v>0</v>
      </c>
      <c r="D44">
        <v>0</v>
      </c>
      <c r="E44">
        <v>0</v>
      </c>
      <c r="F44">
        <v>0</v>
      </c>
      <c r="G44">
        <v>47340.85</v>
      </c>
      <c r="H44">
        <f t="shared" ca="1" si="0"/>
        <v>47319.68</v>
      </c>
      <c r="I44">
        <v>1.05</v>
      </c>
      <c r="J44">
        <v>906.53499999999997</v>
      </c>
      <c r="K44">
        <v>340.226</v>
      </c>
      <c r="L44" t="s">
        <v>13</v>
      </c>
      <c r="M44">
        <v>303</v>
      </c>
      <c r="N44">
        <v>100</v>
      </c>
      <c r="P44" t="s">
        <v>16</v>
      </c>
      <c r="Q44">
        <f ca="1">H44/(H44+H45)*100</f>
        <v>99.917581083961764</v>
      </c>
      <c r="R44">
        <f ca="1">AVERAGE(Q44:Q48)</f>
        <v>99.920764481251595</v>
      </c>
      <c r="S44">
        <f ca="1">_xlfn.STDEV.P(Q44:Q48)</f>
        <v>5.926399550072548E-3</v>
      </c>
    </row>
    <row r="45" spans="1:19" x14ac:dyDescent="0.3">
      <c r="A45">
        <v>44</v>
      </c>
      <c r="B45">
        <v>5</v>
      </c>
      <c r="C45">
        <v>0</v>
      </c>
      <c r="D45">
        <v>0</v>
      </c>
      <c r="E45">
        <v>0</v>
      </c>
      <c r="F45">
        <v>0</v>
      </c>
      <c r="G45">
        <v>39.049999999999997</v>
      </c>
      <c r="H45">
        <f t="shared" ca="1" si="0"/>
        <v>17.879999999999995</v>
      </c>
      <c r="I45">
        <v>14.31</v>
      </c>
      <c r="J45">
        <v>379.72800000000001</v>
      </c>
      <c r="K45">
        <v>351.745</v>
      </c>
      <c r="L45" t="s">
        <v>13</v>
      </c>
      <c r="M45">
        <v>313</v>
      </c>
      <c r="N45">
        <v>100</v>
      </c>
    </row>
    <row r="46" spans="1:19" x14ac:dyDescent="0.3">
      <c r="A46">
        <v>45</v>
      </c>
      <c r="B46">
        <v>0.82</v>
      </c>
      <c r="C46">
        <v>0</v>
      </c>
      <c r="D46">
        <v>0</v>
      </c>
      <c r="E46">
        <v>0</v>
      </c>
      <c r="F46">
        <v>0</v>
      </c>
      <c r="G46">
        <v>44547.89</v>
      </c>
      <c r="H46">
        <f t="shared" ca="1" si="0"/>
        <v>44526.720000000001</v>
      </c>
      <c r="I46">
        <v>1.05</v>
      </c>
      <c r="J46">
        <v>899.11900000000003</v>
      </c>
      <c r="K46">
        <v>327.928</v>
      </c>
      <c r="L46" t="s">
        <v>13</v>
      </c>
      <c r="M46">
        <v>318</v>
      </c>
      <c r="N46">
        <v>100</v>
      </c>
      <c r="Q46">
        <f ca="1">H46/(H46+H47)*100</f>
        <v>99.929070552816739</v>
      </c>
    </row>
    <row r="47" spans="1:19" x14ac:dyDescent="0.3">
      <c r="A47">
        <v>46</v>
      </c>
      <c r="B47">
        <v>5</v>
      </c>
      <c r="C47">
        <v>0</v>
      </c>
      <c r="D47">
        <v>0</v>
      </c>
      <c r="E47">
        <v>0</v>
      </c>
      <c r="F47">
        <v>0</v>
      </c>
      <c r="G47">
        <v>31.62</v>
      </c>
      <c r="H47">
        <f t="shared" ca="1" si="0"/>
        <v>10.45</v>
      </c>
      <c r="I47">
        <v>15.91</v>
      </c>
      <c r="J47">
        <v>324.875</v>
      </c>
      <c r="K47">
        <v>354.95400000000001</v>
      </c>
      <c r="L47" t="s">
        <v>13</v>
      </c>
      <c r="M47">
        <v>328</v>
      </c>
      <c r="N47">
        <v>100</v>
      </c>
    </row>
    <row r="48" spans="1:19" x14ac:dyDescent="0.3">
      <c r="A48">
        <v>47</v>
      </c>
      <c r="B48">
        <v>0.62</v>
      </c>
      <c r="C48">
        <v>0</v>
      </c>
      <c r="D48">
        <v>0</v>
      </c>
      <c r="E48">
        <v>0</v>
      </c>
      <c r="F48">
        <v>0</v>
      </c>
      <c r="G48">
        <v>59682.99</v>
      </c>
      <c r="H48">
        <f t="shared" ca="1" si="0"/>
        <v>59661.82</v>
      </c>
      <c r="I48">
        <v>1.04</v>
      </c>
      <c r="J48">
        <v>853.93399999999997</v>
      </c>
      <c r="K48">
        <v>330.02499999999998</v>
      </c>
      <c r="L48" t="s">
        <v>13</v>
      </c>
      <c r="M48">
        <v>332</v>
      </c>
      <c r="N48">
        <v>100</v>
      </c>
      <c r="Q48">
        <f ca="1">H48/(H48+H49)*100</f>
        <v>99.915641806976268</v>
      </c>
    </row>
    <row r="49" spans="1:21" x14ac:dyDescent="0.3">
      <c r="A49">
        <v>48</v>
      </c>
      <c r="B49">
        <v>5</v>
      </c>
      <c r="C49">
        <v>0</v>
      </c>
      <c r="D49">
        <v>0</v>
      </c>
      <c r="E49">
        <v>0</v>
      </c>
      <c r="F49">
        <v>0</v>
      </c>
      <c r="G49">
        <v>50.39</v>
      </c>
      <c r="H49">
        <f t="shared" ca="1" si="0"/>
        <v>29.22</v>
      </c>
      <c r="I49">
        <v>12.6</v>
      </c>
      <c r="J49">
        <v>491.48599999999999</v>
      </c>
      <c r="K49">
        <v>357.363</v>
      </c>
      <c r="L49" t="s">
        <v>13</v>
      </c>
      <c r="M49">
        <v>342</v>
      </c>
      <c r="N49">
        <v>100</v>
      </c>
    </row>
    <row r="50" spans="1:21" x14ac:dyDescent="0.3">
      <c r="A50">
        <v>49</v>
      </c>
      <c r="B50">
        <v>0.78</v>
      </c>
      <c r="C50">
        <v>0</v>
      </c>
      <c r="D50">
        <v>0</v>
      </c>
      <c r="E50">
        <v>0</v>
      </c>
      <c r="F50">
        <v>0</v>
      </c>
      <c r="G50">
        <v>47621.95</v>
      </c>
      <c r="H50">
        <f t="shared" ca="1" si="0"/>
        <v>47600.78</v>
      </c>
      <c r="I50">
        <v>1.04</v>
      </c>
      <c r="J50">
        <v>843.07899999999995</v>
      </c>
      <c r="K50">
        <v>345.78300000000002</v>
      </c>
      <c r="L50" t="s">
        <v>13</v>
      </c>
      <c r="M50">
        <v>347</v>
      </c>
      <c r="N50">
        <v>100</v>
      </c>
      <c r="P50" t="s">
        <v>17</v>
      </c>
      <c r="Q50">
        <f ca="1">H50/(H50+H51)*100</f>
        <v>99.93628850311768</v>
      </c>
      <c r="R50">
        <f ca="1">AVERAGE(Q50:Q54)</f>
        <v>99.911789957752191</v>
      </c>
      <c r="S50">
        <f ca="1">_xlfn.STDEV.P(Q50:Q54)</f>
        <v>2.4073318679766493E-2</v>
      </c>
    </row>
    <row r="51" spans="1:21" x14ac:dyDescent="0.3">
      <c r="A51">
        <v>50</v>
      </c>
      <c r="B51">
        <v>5</v>
      </c>
      <c r="C51">
        <v>0</v>
      </c>
      <c r="D51">
        <v>0</v>
      </c>
      <c r="E51">
        <v>0</v>
      </c>
      <c r="F51">
        <v>0</v>
      </c>
      <c r="G51">
        <v>30.36</v>
      </c>
      <c r="H51">
        <f t="shared" ca="1" si="0"/>
        <v>9.1899999999999977</v>
      </c>
      <c r="I51">
        <v>16.23</v>
      </c>
      <c r="J51">
        <v>269.35300000000001</v>
      </c>
      <c r="K51">
        <v>389.91300000000001</v>
      </c>
      <c r="L51" t="s">
        <v>13</v>
      </c>
      <c r="M51">
        <v>356</v>
      </c>
      <c r="N51">
        <v>100</v>
      </c>
    </row>
    <row r="52" spans="1:21" x14ac:dyDescent="0.3">
      <c r="A52">
        <v>51</v>
      </c>
      <c r="B52">
        <v>0.78</v>
      </c>
      <c r="C52">
        <v>0</v>
      </c>
      <c r="D52">
        <v>0</v>
      </c>
      <c r="E52">
        <v>0</v>
      </c>
      <c r="F52">
        <v>0</v>
      </c>
      <c r="G52">
        <v>47695.12</v>
      </c>
      <c r="H52">
        <f t="shared" ca="1" si="0"/>
        <v>47673.950000000004</v>
      </c>
      <c r="I52">
        <v>1.04</v>
      </c>
      <c r="J52">
        <v>866.48599999999999</v>
      </c>
      <c r="K52">
        <v>361.40600000000001</v>
      </c>
      <c r="L52" t="s">
        <v>13</v>
      </c>
      <c r="M52">
        <v>361</v>
      </c>
      <c r="N52">
        <v>100</v>
      </c>
      <c r="Q52">
        <f ca="1">H52/(H52+H53)*100</f>
        <v>99.920013910624235</v>
      </c>
    </row>
    <row r="53" spans="1:21" x14ac:dyDescent="0.3">
      <c r="A53">
        <v>52</v>
      </c>
      <c r="B53">
        <v>5</v>
      </c>
      <c r="C53">
        <v>0</v>
      </c>
      <c r="D53">
        <v>0</v>
      </c>
      <c r="E53">
        <v>0</v>
      </c>
      <c r="F53">
        <v>0</v>
      </c>
      <c r="G53">
        <v>38.18</v>
      </c>
      <c r="H53">
        <f t="shared" ca="1" si="0"/>
        <v>17.009999999999998</v>
      </c>
      <c r="I53">
        <v>14.48</v>
      </c>
      <c r="J53">
        <v>461.221</v>
      </c>
      <c r="K53">
        <v>367.03199999999998</v>
      </c>
      <c r="L53" t="s">
        <v>13</v>
      </c>
      <c r="M53">
        <v>371</v>
      </c>
      <c r="N53">
        <v>100</v>
      </c>
    </row>
    <row r="54" spans="1:21" x14ac:dyDescent="0.3">
      <c r="A54">
        <v>53</v>
      </c>
      <c r="B54">
        <v>0.73</v>
      </c>
      <c r="C54">
        <v>0</v>
      </c>
      <c r="D54">
        <v>0</v>
      </c>
      <c r="E54">
        <v>0</v>
      </c>
      <c r="F54">
        <v>0</v>
      </c>
      <c r="G54">
        <v>50603.34</v>
      </c>
      <c r="H54">
        <f t="shared" ca="1" si="0"/>
        <v>50582.17</v>
      </c>
      <c r="I54">
        <v>1.04</v>
      </c>
      <c r="J54">
        <v>847.28899999999999</v>
      </c>
      <c r="K54">
        <v>322.60399999999998</v>
      </c>
      <c r="L54" t="s">
        <v>13</v>
      </c>
      <c r="M54">
        <v>375</v>
      </c>
      <c r="N54">
        <v>100</v>
      </c>
      <c r="Q54">
        <f ca="1">H54/(H54+H55)*100</f>
        <v>99.879067459514644</v>
      </c>
    </row>
    <row r="55" spans="1:21" x14ac:dyDescent="0.3">
      <c r="A55">
        <v>54</v>
      </c>
      <c r="B55">
        <v>5</v>
      </c>
      <c r="C55">
        <v>0</v>
      </c>
      <c r="D55">
        <v>0</v>
      </c>
      <c r="E55">
        <v>0</v>
      </c>
      <c r="F55">
        <v>0</v>
      </c>
      <c r="G55">
        <v>61.27</v>
      </c>
      <c r="H55">
        <f t="shared" ca="1" si="0"/>
        <v>40.1</v>
      </c>
      <c r="I55">
        <v>11.43</v>
      </c>
      <c r="J55">
        <v>544.45799999999997</v>
      </c>
      <c r="K55">
        <v>370.87599999999998</v>
      </c>
      <c r="L55" t="s">
        <v>13</v>
      </c>
      <c r="M55">
        <v>385</v>
      </c>
      <c r="N55">
        <v>100</v>
      </c>
    </row>
    <row r="56" spans="1:21" x14ac:dyDescent="0.3">
      <c r="A56">
        <v>55</v>
      </c>
      <c r="B56">
        <v>0.73</v>
      </c>
      <c r="C56">
        <v>0</v>
      </c>
      <c r="D56">
        <v>0</v>
      </c>
      <c r="E56">
        <v>0</v>
      </c>
      <c r="F56">
        <v>0</v>
      </c>
      <c r="G56">
        <v>51170.54</v>
      </c>
      <c r="H56">
        <f t="shared" ca="1" si="0"/>
        <v>51149.37</v>
      </c>
      <c r="I56">
        <v>1.03</v>
      </c>
      <c r="J56">
        <v>788.95100000000002</v>
      </c>
      <c r="K56">
        <v>301.88900000000001</v>
      </c>
      <c r="L56" t="s">
        <v>13</v>
      </c>
      <c r="M56">
        <v>390</v>
      </c>
      <c r="N56">
        <v>100</v>
      </c>
      <c r="O56" t="s">
        <v>21</v>
      </c>
      <c r="P56" t="s">
        <v>22</v>
      </c>
    </row>
    <row r="57" spans="1:21" x14ac:dyDescent="0.3">
      <c r="A57">
        <v>56</v>
      </c>
      <c r="B57">
        <v>5</v>
      </c>
      <c r="C57">
        <v>0</v>
      </c>
      <c r="D57">
        <v>0</v>
      </c>
      <c r="E57">
        <v>0</v>
      </c>
      <c r="F57">
        <v>0</v>
      </c>
      <c r="G57">
        <v>3306.69</v>
      </c>
      <c r="H57">
        <f t="shared" ca="1" si="0"/>
        <v>3285.52</v>
      </c>
      <c r="I57">
        <v>1.56</v>
      </c>
      <c r="J57">
        <v>921.05700000000002</v>
      </c>
      <c r="K57">
        <v>330.65800000000002</v>
      </c>
      <c r="L57" t="s">
        <v>13</v>
      </c>
      <c r="M57">
        <v>399</v>
      </c>
      <c r="N57">
        <v>100</v>
      </c>
      <c r="P57" t="s">
        <v>25</v>
      </c>
      <c r="Q57" t="s">
        <v>26</v>
      </c>
      <c r="R57" t="s">
        <v>28</v>
      </c>
      <c r="S57" t="s">
        <v>29</v>
      </c>
    </row>
    <row r="58" spans="1:21" x14ac:dyDescent="0.3">
      <c r="A58">
        <v>57</v>
      </c>
      <c r="B58">
        <v>0.83</v>
      </c>
      <c r="C58">
        <v>0</v>
      </c>
      <c r="D58">
        <v>0</v>
      </c>
      <c r="E58">
        <v>0</v>
      </c>
      <c r="F58">
        <v>0</v>
      </c>
      <c r="G58">
        <v>44673.74</v>
      </c>
      <c r="H58">
        <f t="shared" ca="1" si="0"/>
        <v>44652.57</v>
      </c>
      <c r="I58">
        <v>1.04</v>
      </c>
      <c r="J58">
        <v>769.01800000000003</v>
      </c>
      <c r="K58">
        <v>293.94799999999998</v>
      </c>
      <c r="L58" t="s">
        <v>13</v>
      </c>
      <c r="M58">
        <v>404</v>
      </c>
      <c r="N58">
        <v>100</v>
      </c>
      <c r="O58" t="s">
        <v>23</v>
      </c>
      <c r="P58" s="1" t="s">
        <v>27</v>
      </c>
      <c r="Q58">
        <v>400</v>
      </c>
      <c r="R58">
        <f ca="1">(H58/400)*130</f>
        <v>14518.965499999998</v>
      </c>
      <c r="S58">
        <f ca="1">R58/(R58+R59)*100</f>
        <v>96.807622652819532</v>
      </c>
      <c r="T58">
        <f ca="1">AVERAGE(S58:S62)</f>
        <v>96.626216899089357</v>
      </c>
      <c r="U58">
        <f ca="1">_xlfn.STDEV.P(S58:S62)</f>
        <v>1.0753267010477106</v>
      </c>
    </row>
    <row r="59" spans="1:21" x14ac:dyDescent="0.3">
      <c r="A59">
        <v>58</v>
      </c>
      <c r="B59">
        <v>5</v>
      </c>
      <c r="C59">
        <v>0</v>
      </c>
      <c r="D59">
        <v>0</v>
      </c>
      <c r="E59">
        <v>0</v>
      </c>
      <c r="F59">
        <v>0</v>
      </c>
      <c r="G59">
        <v>1573.15</v>
      </c>
      <c r="H59">
        <f t="shared" ca="1" si="0"/>
        <v>1551.98</v>
      </c>
      <c r="I59">
        <v>2.2599999999999998</v>
      </c>
      <c r="J59">
        <v>903.13400000000001</v>
      </c>
      <c r="K59">
        <v>336.01799999999997</v>
      </c>
      <c r="L59" t="s">
        <v>13</v>
      </c>
      <c r="M59">
        <v>414</v>
      </c>
      <c r="N59">
        <v>100</v>
      </c>
      <c r="O59" t="s">
        <v>24</v>
      </c>
      <c r="P59" s="1" t="s">
        <v>27</v>
      </c>
      <c r="Q59">
        <v>230</v>
      </c>
      <c r="R59">
        <f ca="1">(H59/230)*70</f>
        <v>478.78478260869571</v>
      </c>
    </row>
    <row r="60" spans="1:21" x14ac:dyDescent="0.3">
      <c r="A60">
        <v>59</v>
      </c>
      <c r="B60">
        <v>0.78</v>
      </c>
      <c r="C60">
        <v>0</v>
      </c>
      <c r="D60">
        <v>0</v>
      </c>
      <c r="E60">
        <v>0</v>
      </c>
      <c r="F60">
        <v>0</v>
      </c>
      <c r="G60">
        <v>47588.89</v>
      </c>
      <c r="H60">
        <f t="shared" ca="1" si="0"/>
        <v>47567.72</v>
      </c>
      <c r="I60">
        <v>1.04</v>
      </c>
      <c r="J60">
        <v>776.08699999999999</v>
      </c>
      <c r="K60">
        <v>321.56099999999998</v>
      </c>
      <c r="L60" t="s">
        <v>13</v>
      </c>
      <c r="M60">
        <v>419</v>
      </c>
      <c r="N60">
        <v>100</v>
      </c>
      <c r="O60" t="s">
        <v>23</v>
      </c>
      <c r="P60" s="1" t="s">
        <v>27</v>
      </c>
      <c r="Q60">
        <v>400</v>
      </c>
      <c r="R60">
        <f ca="1">(H60/400)*130</f>
        <v>15466.38925</v>
      </c>
      <c r="S60">
        <f ca="1">R60/(R60+R61)*100</f>
        <v>97.843111144951465</v>
      </c>
    </row>
    <row r="61" spans="1:21" x14ac:dyDescent="0.3">
      <c r="A61">
        <v>60</v>
      </c>
      <c r="B61">
        <v>5</v>
      </c>
      <c r="C61">
        <v>0</v>
      </c>
      <c r="D61">
        <v>0</v>
      </c>
      <c r="E61">
        <v>0</v>
      </c>
      <c r="F61">
        <v>0</v>
      </c>
      <c r="G61">
        <v>1315.08</v>
      </c>
      <c r="H61">
        <f t="shared" ca="1" si="0"/>
        <v>1293.9099999999999</v>
      </c>
      <c r="I61">
        <v>2.4700000000000002</v>
      </c>
      <c r="J61">
        <v>851.274</v>
      </c>
      <c r="K61">
        <v>367.72699999999998</v>
      </c>
      <c r="L61" t="s">
        <v>13</v>
      </c>
      <c r="M61">
        <v>428</v>
      </c>
      <c r="N61">
        <v>100</v>
      </c>
      <c r="O61" t="s">
        <v>24</v>
      </c>
      <c r="P61" s="1" t="s">
        <v>27</v>
      </c>
      <c r="Q61">
        <v>270</v>
      </c>
      <c r="R61">
        <f ca="1">(H61/270)*70</f>
        <v>340.94666666666666</v>
      </c>
    </row>
    <row r="62" spans="1:21" x14ac:dyDescent="0.3">
      <c r="A62">
        <v>61</v>
      </c>
      <c r="B62">
        <v>0.87</v>
      </c>
      <c r="C62">
        <v>0</v>
      </c>
      <c r="D62">
        <v>0</v>
      </c>
      <c r="E62">
        <v>0</v>
      </c>
      <c r="F62">
        <v>0</v>
      </c>
      <c r="G62">
        <v>44031.86</v>
      </c>
      <c r="H62">
        <f t="shared" ca="1" si="0"/>
        <v>44010.69</v>
      </c>
      <c r="I62">
        <v>1.02</v>
      </c>
      <c r="J62">
        <v>508.89</v>
      </c>
      <c r="K62">
        <v>421.65699999999998</v>
      </c>
      <c r="L62" t="s">
        <v>13</v>
      </c>
      <c r="M62">
        <v>434</v>
      </c>
      <c r="N62">
        <v>100</v>
      </c>
      <c r="O62" t="s">
        <v>23</v>
      </c>
      <c r="P62" s="1" t="s">
        <v>27</v>
      </c>
      <c r="Q62">
        <v>500</v>
      </c>
      <c r="R62">
        <f ca="1">(H62/500)*130</f>
        <v>11448.283600000001</v>
      </c>
      <c r="S62">
        <f ca="1">R62/(R62+R63)*100</f>
        <v>95.227916899497089</v>
      </c>
    </row>
    <row r="63" spans="1:21" x14ac:dyDescent="0.3">
      <c r="A63">
        <v>62</v>
      </c>
      <c r="B63">
        <v>5</v>
      </c>
      <c r="C63">
        <v>0</v>
      </c>
      <c r="D63">
        <v>0</v>
      </c>
      <c r="E63">
        <v>0</v>
      </c>
      <c r="F63">
        <v>0</v>
      </c>
      <c r="G63">
        <v>2458.71</v>
      </c>
      <c r="H63">
        <f t="shared" ca="1" si="0"/>
        <v>2437.54</v>
      </c>
      <c r="I63">
        <v>1.8</v>
      </c>
      <c r="J63">
        <v>948.99900000000002</v>
      </c>
      <c r="K63">
        <v>353.01400000000001</v>
      </c>
      <c r="L63" t="s">
        <v>13</v>
      </c>
      <c r="M63">
        <v>443</v>
      </c>
      <c r="N63">
        <v>100</v>
      </c>
      <c r="O63" t="s">
        <v>24</v>
      </c>
      <c r="P63" s="1" t="s">
        <v>27</v>
      </c>
      <c r="Q63">
        <v>300</v>
      </c>
      <c r="R63">
        <f ca="1">(H63/300)*70</f>
        <v>573.69900000000007</v>
      </c>
    </row>
    <row r="64" spans="1:21" x14ac:dyDescent="0.3">
      <c r="A64">
        <v>63</v>
      </c>
      <c r="B64">
        <v>0.78</v>
      </c>
      <c r="C64">
        <v>0</v>
      </c>
      <c r="D64">
        <v>0</v>
      </c>
      <c r="E64">
        <v>0</v>
      </c>
      <c r="F64">
        <v>0</v>
      </c>
      <c r="G64">
        <v>48661.43</v>
      </c>
      <c r="H64">
        <f t="shared" ca="1" si="0"/>
        <v>48640.26</v>
      </c>
      <c r="I64">
        <v>1.03</v>
      </c>
      <c r="J64">
        <v>545.36900000000003</v>
      </c>
      <c r="K64">
        <v>405.875</v>
      </c>
      <c r="L64" t="s">
        <v>13</v>
      </c>
      <c r="M64">
        <v>448</v>
      </c>
      <c r="N64">
        <v>100</v>
      </c>
      <c r="P64" s="1"/>
    </row>
    <row r="65" spans="1:16" x14ac:dyDescent="0.3">
      <c r="A65">
        <v>64</v>
      </c>
      <c r="B65">
        <v>5</v>
      </c>
      <c r="C65">
        <v>0</v>
      </c>
      <c r="D65">
        <v>0</v>
      </c>
      <c r="E65">
        <v>0</v>
      </c>
      <c r="F65">
        <v>0</v>
      </c>
      <c r="G65">
        <v>893.02</v>
      </c>
      <c r="H65">
        <f t="shared" ca="1" si="0"/>
        <v>871.85</v>
      </c>
      <c r="I65">
        <v>2.99</v>
      </c>
      <c r="J65">
        <v>896.55100000000004</v>
      </c>
      <c r="K65">
        <v>352.71699999999998</v>
      </c>
      <c r="L65" t="s">
        <v>13</v>
      </c>
      <c r="M65">
        <v>458</v>
      </c>
      <c r="N65">
        <v>100</v>
      </c>
    </row>
    <row r="66" spans="1:16" x14ac:dyDescent="0.3">
      <c r="A66">
        <v>65</v>
      </c>
      <c r="B66">
        <v>0.81</v>
      </c>
      <c r="C66">
        <v>0</v>
      </c>
      <c r="D66">
        <v>0</v>
      </c>
      <c r="E66">
        <v>0</v>
      </c>
      <c r="F66">
        <v>0</v>
      </c>
      <c r="G66">
        <v>46850.63</v>
      </c>
      <c r="H66">
        <f t="shared" ca="1" si="0"/>
        <v>46829.46</v>
      </c>
      <c r="I66">
        <v>1.03</v>
      </c>
      <c r="J66">
        <v>653.78</v>
      </c>
      <c r="K66">
        <v>280.75</v>
      </c>
      <c r="L66" t="s">
        <v>13</v>
      </c>
      <c r="M66">
        <v>463</v>
      </c>
      <c r="N66">
        <v>100</v>
      </c>
      <c r="P66" s="1"/>
    </row>
    <row r="67" spans="1:16" x14ac:dyDescent="0.3">
      <c r="A67">
        <v>66</v>
      </c>
      <c r="B67">
        <v>5</v>
      </c>
      <c r="C67">
        <v>0</v>
      </c>
      <c r="D67">
        <v>0</v>
      </c>
      <c r="E67">
        <v>0</v>
      </c>
      <c r="F67">
        <v>0</v>
      </c>
      <c r="G67">
        <v>2509.1</v>
      </c>
      <c r="H67">
        <f t="shared" ref="H67:H130" ca="1" si="1">I67-$H$157</f>
        <v>2487.9299999999998</v>
      </c>
      <c r="I67">
        <v>1.79</v>
      </c>
      <c r="J67">
        <v>916.74</v>
      </c>
      <c r="K67">
        <v>339.84699999999998</v>
      </c>
      <c r="L67" t="s">
        <v>13</v>
      </c>
      <c r="M67">
        <v>472</v>
      </c>
      <c r="N67">
        <v>100</v>
      </c>
    </row>
    <row r="68" spans="1:16" x14ac:dyDescent="0.3">
      <c r="A68">
        <v>67</v>
      </c>
      <c r="B68">
        <v>0.65</v>
      </c>
      <c r="C68">
        <v>0</v>
      </c>
      <c r="D68">
        <v>0</v>
      </c>
      <c r="E68">
        <v>0</v>
      </c>
      <c r="F68">
        <v>0</v>
      </c>
      <c r="G68">
        <v>57142.34</v>
      </c>
      <c r="H68">
        <f t="shared" ca="1" si="1"/>
        <v>57121.17</v>
      </c>
      <c r="I68">
        <v>1.04</v>
      </c>
      <c r="J68">
        <v>802.60699999999997</v>
      </c>
      <c r="K68">
        <v>336.25799999999998</v>
      </c>
      <c r="L68" t="s">
        <v>13</v>
      </c>
      <c r="M68">
        <v>477</v>
      </c>
      <c r="N68">
        <v>100</v>
      </c>
      <c r="P68" s="1"/>
    </row>
    <row r="69" spans="1:16" x14ac:dyDescent="0.3">
      <c r="A69">
        <v>68</v>
      </c>
      <c r="B69">
        <v>4.6100000000000003</v>
      </c>
      <c r="C69">
        <v>0</v>
      </c>
      <c r="D69">
        <v>0</v>
      </c>
      <c r="E69">
        <v>0</v>
      </c>
      <c r="F69">
        <v>0</v>
      </c>
      <c r="G69">
        <v>7865.95</v>
      </c>
      <c r="H69">
        <f t="shared" ca="1" si="1"/>
        <v>7844.78</v>
      </c>
      <c r="I69">
        <v>1.05</v>
      </c>
      <c r="J69">
        <v>894.08299999999997</v>
      </c>
      <c r="K69">
        <v>346.98200000000003</v>
      </c>
      <c r="L69" t="s">
        <v>13</v>
      </c>
      <c r="M69">
        <v>486</v>
      </c>
      <c r="N69">
        <v>100</v>
      </c>
    </row>
    <row r="70" spans="1:16" x14ac:dyDescent="0.3">
      <c r="A70">
        <v>69</v>
      </c>
      <c r="B70">
        <v>0.59</v>
      </c>
      <c r="C70">
        <v>0</v>
      </c>
      <c r="D70">
        <v>0</v>
      </c>
      <c r="E70">
        <v>0</v>
      </c>
      <c r="F70">
        <v>0</v>
      </c>
      <c r="G70">
        <v>62689.91</v>
      </c>
      <c r="H70">
        <f t="shared" ca="1" si="1"/>
        <v>62668.740000000005</v>
      </c>
      <c r="I70">
        <v>1.04</v>
      </c>
      <c r="J70">
        <v>821.11099999999999</v>
      </c>
      <c r="K70">
        <v>304.24700000000001</v>
      </c>
      <c r="L70" t="s">
        <v>13</v>
      </c>
      <c r="M70">
        <v>490</v>
      </c>
      <c r="N70">
        <v>100</v>
      </c>
    </row>
    <row r="71" spans="1:16" x14ac:dyDescent="0.3">
      <c r="A71">
        <v>70</v>
      </c>
      <c r="B71">
        <v>5</v>
      </c>
      <c r="C71">
        <v>0</v>
      </c>
      <c r="D71">
        <v>0</v>
      </c>
      <c r="E71">
        <v>0</v>
      </c>
      <c r="F71">
        <v>0</v>
      </c>
      <c r="G71">
        <v>6950.63</v>
      </c>
      <c r="H71">
        <f t="shared" ca="1" si="1"/>
        <v>6929.46</v>
      </c>
      <c r="I71">
        <v>1.07</v>
      </c>
      <c r="J71">
        <v>895.68299999999999</v>
      </c>
      <c r="K71">
        <v>333.53699999999998</v>
      </c>
      <c r="L71" t="s">
        <v>13</v>
      </c>
      <c r="M71">
        <v>499</v>
      </c>
      <c r="N71">
        <v>100</v>
      </c>
    </row>
    <row r="72" spans="1:16" x14ac:dyDescent="0.3">
      <c r="A72">
        <v>71</v>
      </c>
      <c r="B72">
        <v>0.68</v>
      </c>
      <c r="C72">
        <v>0</v>
      </c>
      <c r="D72">
        <v>0</v>
      </c>
      <c r="E72">
        <v>0</v>
      </c>
      <c r="F72">
        <v>0</v>
      </c>
      <c r="G72">
        <v>53791.13</v>
      </c>
      <c r="H72">
        <f t="shared" ca="1" si="1"/>
        <v>53769.96</v>
      </c>
      <c r="I72">
        <v>1.05</v>
      </c>
      <c r="J72">
        <v>794.101</v>
      </c>
      <c r="K72">
        <v>284.07799999999997</v>
      </c>
      <c r="L72" t="s">
        <v>13</v>
      </c>
      <c r="M72">
        <v>503</v>
      </c>
      <c r="N72">
        <v>100</v>
      </c>
    </row>
    <row r="73" spans="1:16" x14ac:dyDescent="0.3">
      <c r="A73">
        <v>72</v>
      </c>
      <c r="B73">
        <v>5</v>
      </c>
      <c r="C73">
        <v>0</v>
      </c>
      <c r="D73">
        <v>0</v>
      </c>
      <c r="E73">
        <v>0</v>
      </c>
      <c r="F73">
        <v>0</v>
      </c>
      <c r="G73">
        <v>2578.86</v>
      </c>
      <c r="H73">
        <f t="shared" ca="1" si="1"/>
        <v>2557.69</v>
      </c>
      <c r="I73">
        <v>1.76</v>
      </c>
      <c r="J73">
        <v>903.53899999999999</v>
      </c>
      <c r="K73">
        <v>336.68599999999998</v>
      </c>
      <c r="L73" t="s">
        <v>13</v>
      </c>
      <c r="M73">
        <v>513</v>
      </c>
      <c r="N73">
        <v>100</v>
      </c>
    </row>
    <row r="74" spans="1:16" x14ac:dyDescent="0.3">
      <c r="A74">
        <v>73</v>
      </c>
      <c r="B74">
        <v>0.85</v>
      </c>
      <c r="C74">
        <v>0</v>
      </c>
      <c r="D74">
        <v>0</v>
      </c>
      <c r="E74">
        <v>0</v>
      </c>
      <c r="F74">
        <v>0</v>
      </c>
      <c r="G74">
        <v>43347.53</v>
      </c>
      <c r="H74">
        <f t="shared" ca="1" si="1"/>
        <v>43326.36</v>
      </c>
      <c r="I74">
        <v>1.04</v>
      </c>
      <c r="J74">
        <v>814.01800000000003</v>
      </c>
      <c r="K74">
        <v>307.11200000000002</v>
      </c>
      <c r="L74" t="s">
        <v>13</v>
      </c>
      <c r="M74">
        <v>518</v>
      </c>
      <c r="N74">
        <v>100</v>
      </c>
    </row>
    <row r="75" spans="1:16" x14ac:dyDescent="0.3">
      <c r="A75">
        <v>74</v>
      </c>
      <c r="B75">
        <v>5</v>
      </c>
      <c r="C75">
        <v>0</v>
      </c>
      <c r="D75">
        <v>0</v>
      </c>
      <c r="E75">
        <v>0</v>
      </c>
      <c r="F75">
        <v>0</v>
      </c>
      <c r="G75">
        <v>4138.05</v>
      </c>
      <c r="H75">
        <f t="shared" ca="1" si="1"/>
        <v>4116.88</v>
      </c>
      <c r="I75">
        <v>1.39</v>
      </c>
      <c r="J75">
        <v>946.42100000000005</v>
      </c>
      <c r="K75">
        <v>340.02199999999999</v>
      </c>
      <c r="L75" t="s">
        <v>13</v>
      </c>
      <c r="M75">
        <v>528</v>
      </c>
      <c r="N75">
        <v>100</v>
      </c>
    </row>
    <row r="76" spans="1:16" x14ac:dyDescent="0.3">
      <c r="A76">
        <v>75</v>
      </c>
      <c r="B76">
        <v>0.76</v>
      </c>
      <c r="C76">
        <v>0</v>
      </c>
      <c r="D76">
        <v>0</v>
      </c>
      <c r="E76">
        <v>0</v>
      </c>
      <c r="F76">
        <v>0</v>
      </c>
      <c r="G76">
        <v>49038.27</v>
      </c>
      <c r="H76">
        <f t="shared" ca="1" si="1"/>
        <v>49017.1</v>
      </c>
      <c r="I76">
        <v>1.04</v>
      </c>
      <c r="J76">
        <v>772.73</v>
      </c>
      <c r="K76">
        <v>297.05200000000002</v>
      </c>
      <c r="L76" t="s">
        <v>13</v>
      </c>
      <c r="M76">
        <v>532</v>
      </c>
      <c r="N76">
        <v>100</v>
      </c>
    </row>
    <row r="77" spans="1:16" x14ac:dyDescent="0.3">
      <c r="A77">
        <v>76</v>
      </c>
      <c r="B77">
        <v>5</v>
      </c>
      <c r="C77">
        <v>0</v>
      </c>
      <c r="D77">
        <v>0</v>
      </c>
      <c r="E77">
        <v>0</v>
      </c>
      <c r="F77">
        <v>0</v>
      </c>
      <c r="G77">
        <v>1385.06</v>
      </c>
      <c r="H77">
        <f t="shared" ca="1" si="1"/>
        <v>1363.8899999999999</v>
      </c>
      <c r="I77">
        <v>2.4</v>
      </c>
      <c r="J77">
        <v>860.99</v>
      </c>
      <c r="K77">
        <v>355.08199999999999</v>
      </c>
      <c r="L77" t="s">
        <v>13</v>
      </c>
      <c r="M77">
        <v>542</v>
      </c>
      <c r="N77">
        <v>100</v>
      </c>
    </row>
    <row r="78" spans="1:16" x14ac:dyDescent="0.3">
      <c r="A78">
        <v>77</v>
      </c>
      <c r="B78">
        <v>0.73</v>
      </c>
      <c r="C78">
        <v>0</v>
      </c>
      <c r="D78">
        <v>0</v>
      </c>
      <c r="E78">
        <v>0</v>
      </c>
      <c r="F78">
        <v>0</v>
      </c>
      <c r="G78">
        <v>50777.66</v>
      </c>
      <c r="H78">
        <f t="shared" ca="1" si="1"/>
        <v>50756.490000000005</v>
      </c>
      <c r="I78">
        <v>1.04</v>
      </c>
      <c r="J78">
        <v>784.41600000000005</v>
      </c>
      <c r="K78">
        <v>286.62799999999999</v>
      </c>
      <c r="L78" t="s">
        <v>13</v>
      </c>
      <c r="M78">
        <v>547</v>
      </c>
      <c r="N78">
        <v>100</v>
      </c>
    </row>
    <row r="79" spans="1:16" x14ac:dyDescent="0.3">
      <c r="A79">
        <v>78</v>
      </c>
      <c r="B79">
        <v>5</v>
      </c>
      <c r="C79">
        <v>0</v>
      </c>
      <c r="D79">
        <v>0</v>
      </c>
      <c r="E79">
        <v>0</v>
      </c>
      <c r="F79">
        <v>0</v>
      </c>
      <c r="G79">
        <v>2087.9899999999998</v>
      </c>
      <c r="H79">
        <f t="shared" ca="1" si="1"/>
        <v>2066.8199999999997</v>
      </c>
      <c r="I79">
        <v>1.96</v>
      </c>
      <c r="J79">
        <v>895.98599999999999</v>
      </c>
      <c r="K79">
        <v>344.86900000000003</v>
      </c>
      <c r="L79" t="s">
        <v>13</v>
      </c>
      <c r="M79">
        <v>556</v>
      </c>
      <c r="N79">
        <v>100</v>
      </c>
    </row>
    <row r="80" spans="1:16" x14ac:dyDescent="0.3">
      <c r="A80">
        <v>79</v>
      </c>
      <c r="B80">
        <v>0.69</v>
      </c>
      <c r="C80">
        <v>0</v>
      </c>
      <c r="D80">
        <v>0</v>
      </c>
      <c r="E80">
        <v>0</v>
      </c>
      <c r="F80">
        <v>0</v>
      </c>
      <c r="G80">
        <v>53436.37</v>
      </c>
      <c r="H80">
        <f t="shared" ca="1" si="1"/>
        <v>53415.200000000004</v>
      </c>
      <c r="I80">
        <v>1.04</v>
      </c>
      <c r="J80">
        <v>921.24900000000002</v>
      </c>
      <c r="K80">
        <v>349.48500000000001</v>
      </c>
      <c r="L80" t="s">
        <v>13</v>
      </c>
      <c r="M80">
        <v>561</v>
      </c>
      <c r="N80">
        <v>100</v>
      </c>
    </row>
    <row r="81" spans="1:14" x14ac:dyDescent="0.3">
      <c r="A81">
        <v>80</v>
      </c>
      <c r="B81">
        <v>5</v>
      </c>
      <c r="C81">
        <v>0</v>
      </c>
      <c r="D81">
        <v>0</v>
      </c>
      <c r="E81">
        <v>0</v>
      </c>
      <c r="F81">
        <v>0</v>
      </c>
      <c r="G81">
        <v>1046.72</v>
      </c>
      <c r="H81">
        <f t="shared" ca="1" si="1"/>
        <v>1025.55</v>
      </c>
      <c r="I81">
        <v>2.76</v>
      </c>
      <c r="J81">
        <v>920.76400000000001</v>
      </c>
      <c r="K81">
        <v>376.78699999999998</v>
      </c>
      <c r="L81" t="s">
        <v>13</v>
      </c>
      <c r="M81">
        <v>570</v>
      </c>
      <c r="N81">
        <v>100</v>
      </c>
    </row>
    <row r="82" spans="1:14" x14ac:dyDescent="0.3">
      <c r="A82">
        <v>81</v>
      </c>
      <c r="B82">
        <v>4.82</v>
      </c>
      <c r="C82">
        <v>0</v>
      </c>
      <c r="D82">
        <v>0</v>
      </c>
      <c r="E82">
        <v>0</v>
      </c>
      <c r="F82">
        <v>0</v>
      </c>
      <c r="G82">
        <v>7451.32</v>
      </c>
      <c r="H82">
        <f t="shared" ca="1" si="1"/>
        <v>7430.15</v>
      </c>
      <c r="I82">
        <v>1.06</v>
      </c>
      <c r="J82">
        <v>945.14700000000005</v>
      </c>
      <c r="K82">
        <v>356.315</v>
      </c>
      <c r="L82" t="s">
        <v>13</v>
      </c>
      <c r="M82">
        <v>579</v>
      </c>
      <c r="N82">
        <v>100</v>
      </c>
    </row>
    <row r="83" spans="1:14" x14ac:dyDescent="0.3">
      <c r="A83">
        <v>82</v>
      </c>
      <c r="B83">
        <v>5</v>
      </c>
      <c r="C83">
        <v>0</v>
      </c>
      <c r="D83">
        <v>0</v>
      </c>
      <c r="E83">
        <v>0</v>
      </c>
      <c r="F83">
        <v>0</v>
      </c>
      <c r="G83">
        <v>1691.32</v>
      </c>
      <c r="H83">
        <f t="shared" ca="1" si="1"/>
        <v>1670.1499999999999</v>
      </c>
      <c r="I83">
        <v>2.17</v>
      </c>
      <c r="J83">
        <v>964.42</v>
      </c>
      <c r="K83">
        <v>377.44400000000002</v>
      </c>
      <c r="L83" t="s">
        <v>13</v>
      </c>
      <c r="M83">
        <v>589</v>
      </c>
      <c r="N83">
        <v>100</v>
      </c>
    </row>
    <row r="84" spans="1:14" x14ac:dyDescent="0.3">
      <c r="A84">
        <v>83</v>
      </c>
      <c r="B84">
        <v>5</v>
      </c>
      <c r="C84">
        <v>0</v>
      </c>
      <c r="D84">
        <v>0</v>
      </c>
      <c r="E84">
        <v>0</v>
      </c>
      <c r="F84">
        <v>0</v>
      </c>
      <c r="G84">
        <v>4595.68</v>
      </c>
      <c r="H84">
        <f t="shared" ca="1" si="1"/>
        <v>4574.51</v>
      </c>
      <c r="I84">
        <v>1.32</v>
      </c>
      <c r="J84">
        <v>930.14599999999996</v>
      </c>
      <c r="K84">
        <v>359.13099999999997</v>
      </c>
      <c r="L84" t="s">
        <v>13</v>
      </c>
      <c r="M84">
        <v>598</v>
      </c>
      <c r="N84">
        <v>100</v>
      </c>
    </row>
    <row r="85" spans="1:14" x14ac:dyDescent="0.3">
      <c r="A85">
        <v>84</v>
      </c>
      <c r="B85">
        <v>5</v>
      </c>
      <c r="C85">
        <v>0</v>
      </c>
      <c r="D85">
        <v>0</v>
      </c>
      <c r="E85">
        <v>0</v>
      </c>
      <c r="F85">
        <v>0</v>
      </c>
      <c r="G85">
        <v>3578.03</v>
      </c>
      <c r="H85">
        <f t="shared" ca="1" si="1"/>
        <v>3556.86</v>
      </c>
      <c r="I85">
        <v>1.5</v>
      </c>
      <c r="J85">
        <v>945.11400000000003</v>
      </c>
      <c r="K85">
        <v>343.65100000000001</v>
      </c>
      <c r="L85" t="s">
        <v>13</v>
      </c>
      <c r="M85">
        <v>608</v>
      </c>
      <c r="N85">
        <v>100</v>
      </c>
    </row>
    <row r="86" spans="1:14" x14ac:dyDescent="0.3">
      <c r="A86">
        <v>85</v>
      </c>
      <c r="B86">
        <v>5</v>
      </c>
      <c r="C86">
        <v>0</v>
      </c>
      <c r="D86">
        <v>0</v>
      </c>
      <c r="E86">
        <v>0</v>
      </c>
      <c r="F86">
        <v>0</v>
      </c>
      <c r="G86">
        <v>2905.02</v>
      </c>
      <c r="H86">
        <f t="shared" ca="1" si="1"/>
        <v>2883.85</v>
      </c>
      <c r="I86">
        <v>1.66</v>
      </c>
      <c r="J86">
        <v>886.21900000000005</v>
      </c>
      <c r="K86">
        <v>368.11700000000002</v>
      </c>
      <c r="L86" t="s">
        <v>13</v>
      </c>
      <c r="M86">
        <v>617</v>
      </c>
      <c r="N86">
        <v>100</v>
      </c>
    </row>
    <row r="87" spans="1:14" x14ac:dyDescent="0.3">
      <c r="A87">
        <v>86</v>
      </c>
      <c r="B87">
        <v>5</v>
      </c>
      <c r="C87">
        <v>0</v>
      </c>
      <c r="D87">
        <v>0</v>
      </c>
      <c r="E87">
        <v>0</v>
      </c>
      <c r="F87">
        <v>0</v>
      </c>
      <c r="G87">
        <v>2861.76</v>
      </c>
      <c r="H87">
        <f t="shared" ca="1" si="1"/>
        <v>2840.59</v>
      </c>
      <c r="I87">
        <v>1.67</v>
      </c>
      <c r="J87">
        <v>903.42600000000004</v>
      </c>
      <c r="K87">
        <v>406.56700000000001</v>
      </c>
      <c r="L87" t="s">
        <v>13</v>
      </c>
      <c r="M87">
        <v>627</v>
      </c>
      <c r="N87">
        <v>100</v>
      </c>
    </row>
    <row r="88" spans="1:14" x14ac:dyDescent="0.3">
      <c r="A88">
        <v>87</v>
      </c>
      <c r="B88">
        <v>5</v>
      </c>
      <c r="C88">
        <v>0</v>
      </c>
      <c r="D88">
        <v>0</v>
      </c>
      <c r="E88">
        <v>0</v>
      </c>
      <c r="F88">
        <v>0</v>
      </c>
      <c r="G88">
        <v>179.67</v>
      </c>
      <c r="H88">
        <f t="shared" ca="1" si="1"/>
        <v>158.5</v>
      </c>
      <c r="I88">
        <v>6.67</v>
      </c>
      <c r="J88">
        <v>810.49699999999996</v>
      </c>
      <c r="K88">
        <v>372.005</v>
      </c>
      <c r="L88" t="s">
        <v>13</v>
      </c>
      <c r="M88">
        <v>636</v>
      </c>
      <c r="N88">
        <v>100</v>
      </c>
    </row>
    <row r="89" spans="1:14" x14ac:dyDescent="0.3">
      <c r="A89">
        <v>88</v>
      </c>
      <c r="B89">
        <v>5</v>
      </c>
      <c r="C89">
        <v>0</v>
      </c>
      <c r="D89">
        <v>0</v>
      </c>
      <c r="E89">
        <v>0</v>
      </c>
      <c r="F89">
        <v>0</v>
      </c>
      <c r="G89">
        <v>3194.55</v>
      </c>
      <c r="H89">
        <f t="shared" ca="1" si="1"/>
        <v>3173.38</v>
      </c>
      <c r="I89">
        <v>1.58</v>
      </c>
      <c r="J89">
        <v>943.11300000000006</v>
      </c>
      <c r="K89">
        <v>406.733</v>
      </c>
      <c r="L89" t="s">
        <v>13</v>
      </c>
      <c r="M89">
        <v>646</v>
      </c>
      <c r="N89">
        <v>100</v>
      </c>
    </row>
    <row r="90" spans="1:14" x14ac:dyDescent="0.3">
      <c r="A90">
        <v>89</v>
      </c>
      <c r="B90">
        <v>5</v>
      </c>
      <c r="C90">
        <v>0</v>
      </c>
      <c r="D90">
        <v>0</v>
      </c>
      <c r="E90">
        <v>0</v>
      </c>
      <c r="F90">
        <v>0</v>
      </c>
      <c r="G90">
        <v>289.5</v>
      </c>
      <c r="H90">
        <f t="shared" ca="1" si="1"/>
        <v>268.33</v>
      </c>
      <c r="I90">
        <v>5.26</v>
      </c>
      <c r="J90">
        <v>860.39</v>
      </c>
      <c r="K90">
        <v>390.35399999999998</v>
      </c>
      <c r="L90" t="s">
        <v>13</v>
      </c>
      <c r="M90">
        <v>655</v>
      </c>
      <c r="N90">
        <v>100</v>
      </c>
    </row>
    <row r="91" spans="1:14" x14ac:dyDescent="0.3">
      <c r="A91">
        <v>90</v>
      </c>
      <c r="B91">
        <v>5</v>
      </c>
      <c r="C91">
        <v>0</v>
      </c>
      <c r="D91">
        <v>0</v>
      </c>
      <c r="E91">
        <v>0</v>
      </c>
      <c r="F91">
        <v>0</v>
      </c>
      <c r="G91">
        <v>4643.72</v>
      </c>
      <c r="H91">
        <f t="shared" ca="1" si="1"/>
        <v>4622.55</v>
      </c>
      <c r="I91">
        <v>1.31</v>
      </c>
      <c r="J91">
        <v>886.09400000000005</v>
      </c>
      <c r="K91">
        <v>398.79500000000002</v>
      </c>
      <c r="L91" t="s">
        <v>13</v>
      </c>
      <c r="M91">
        <v>665</v>
      </c>
      <c r="N91">
        <v>100</v>
      </c>
    </row>
    <row r="92" spans="1:14" x14ac:dyDescent="0.3">
      <c r="A92">
        <v>91</v>
      </c>
      <c r="B92">
        <v>5</v>
      </c>
      <c r="C92">
        <v>0</v>
      </c>
      <c r="D92">
        <v>0</v>
      </c>
      <c r="E92">
        <v>0</v>
      </c>
      <c r="F92">
        <v>0</v>
      </c>
      <c r="G92">
        <v>243.58</v>
      </c>
      <c r="H92">
        <f t="shared" ca="1" si="1"/>
        <v>222.41000000000003</v>
      </c>
      <c r="I92">
        <v>5.73</v>
      </c>
      <c r="J92">
        <v>862.87599999999998</v>
      </c>
      <c r="K92">
        <v>390.59100000000001</v>
      </c>
      <c r="L92" t="s">
        <v>13</v>
      </c>
      <c r="M92">
        <v>674</v>
      </c>
      <c r="N92">
        <v>100</v>
      </c>
    </row>
    <row r="93" spans="1:14" x14ac:dyDescent="0.3">
      <c r="A93">
        <v>92</v>
      </c>
      <c r="B93">
        <v>0.46</v>
      </c>
      <c r="C93">
        <v>0</v>
      </c>
      <c r="D93">
        <v>0</v>
      </c>
      <c r="E93">
        <v>0</v>
      </c>
      <c r="F93">
        <v>0</v>
      </c>
      <c r="G93">
        <v>80157.64</v>
      </c>
      <c r="H93">
        <f t="shared" ca="1" si="1"/>
        <v>80136.47</v>
      </c>
      <c r="I93">
        <v>1.04</v>
      </c>
      <c r="J93">
        <v>901.07899999999995</v>
      </c>
      <c r="K93">
        <v>361.34</v>
      </c>
      <c r="L93" t="s">
        <v>13</v>
      </c>
      <c r="M93">
        <v>678</v>
      </c>
      <c r="N93">
        <v>100</v>
      </c>
    </row>
    <row r="94" spans="1:14" x14ac:dyDescent="0.3">
      <c r="A94">
        <v>93</v>
      </c>
      <c r="B94">
        <v>5</v>
      </c>
      <c r="C94">
        <v>0</v>
      </c>
      <c r="D94">
        <v>0</v>
      </c>
      <c r="E94">
        <v>0</v>
      </c>
      <c r="F94">
        <v>0</v>
      </c>
      <c r="G94">
        <v>5422.86</v>
      </c>
      <c r="H94">
        <f t="shared" ca="1" si="1"/>
        <v>5401.69</v>
      </c>
      <c r="I94">
        <v>1.21</v>
      </c>
      <c r="J94">
        <v>872.495</v>
      </c>
      <c r="K94">
        <v>351.77499999999998</v>
      </c>
      <c r="L94" t="s">
        <v>13</v>
      </c>
      <c r="M94">
        <v>687</v>
      </c>
      <c r="N94">
        <v>100</v>
      </c>
    </row>
    <row r="95" spans="1:14" x14ac:dyDescent="0.3">
      <c r="A95">
        <v>94</v>
      </c>
      <c r="B95">
        <v>5</v>
      </c>
      <c r="C95">
        <v>0</v>
      </c>
      <c r="D95">
        <v>0</v>
      </c>
      <c r="E95">
        <v>0</v>
      </c>
      <c r="F95">
        <v>0</v>
      </c>
      <c r="G95">
        <v>4427.4399999999996</v>
      </c>
      <c r="H95">
        <f t="shared" ca="1" si="1"/>
        <v>4406.2699999999995</v>
      </c>
      <c r="I95">
        <v>1.34</v>
      </c>
      <c r="J95">
        <v>958.28</v>
      </c>
      <c r="K95">
        <v>369.52499999999998</v>
      </c>
      <c r="L95" t="s">
        <v>13</v>
      </c>
      <c r="M95">
        <v>696</v>
      </c>
      <c r="N95">
        <v>100</v>
      </c>
    </row>
    <row r="96" spans="1:14" x14ac:dyDescent="0.3">
      <c r="A96">
        <v>95</v>
      </c>
      <c r="B96">
        <v>5</v>
      </c>
      <c r="C96">
        <v>0</v>
      </c>
      <c r="D96">
        <v>0</v>
      </c>
      <c r="E96">
        <v>0</v>
      </c>
      <c r="F96">
        <v>0</v>
      </c>
      <c r="G96">
        <v>2788.12</v>
      </c>
      <c r="H96">
        <f t="shared" ca="1" si="1"/>
        <v>2766.95</v>
      </c>
      <c r="I96">
        <v>1.69</v>
      </c>
      <c r="J96">
        <v>1033.9760000000001</v>
      </c>
      <c r="K96">
        <v>418.286</v>
      </c>
      <c r="L96" t="s">
        <v>13</v>
      </c>
      <c r="M96">
        <v>706</v>
      </c>
      <c r="N96">
        <v>100</v>
      </c>
    </row>
    <row r="97" spans="1:21" x14ac:dyDescent="0.3">
      <c r="A97">
        <v>96</v>
      </c>
      <c r="B97">
        <v>5</v>
      </c>
      <c r="C97">
        <v>0</v>
      </c>
      <c r="D97">
        <v>0</v>
      </c>
      <c r="E97">
        <v>0</v>
      </c>
      <c r="F97">
        <v>0</v>
      </c>
      <c r="G97">
        <v>45.94</v>
      </c>
      <c r="H97">
        <f t="shared" ca="1" si="1"/>
        <v>24.769999999999996</v>
      </c>
      <c r="I97">
        <v>13.2</v>
      </c>
      <c r="J97">
        <v>539.03800000000001</v>
      </c>
      <c r="K97">
        <v>369.80200000000002</v>
      </c>
      <c r="L97" t="s">
        <v>13</v>
      </c>
      <c r="M97">
        <v>715</v>
      </c>
      <c r="N97">
        <v>100</v>
      </c>
    </row>
    <row r="98" spans="1:21" x14ac:dyDescent="0.3">
      <c r="A98">
        <v>97</v>
      </c>
      <c r="B98">
        <v>5</v>
      </c>
      <c r="C98">
        <v>0</v>
      </c>
      <c r="D98">
        <v>0</v>
      </c>
      <c r="E98">
        <v>0</v>
      </c>
      <c r="F98">
        <v>0</v>
      </c>
      <c r="G98">
        <v>3130.7</v>
      </c>
      <c r="H98">
        <f t="shared" ca="1" si="1"/>
        <v>3109.5299999999997</v>
      </c>
      <c r="I98">
        <v>1.6</v>
      </c>
      <c r="J98">
        <v>1021.67</v>
      </c>
      <c r="K98">
        <v>423.45699999999999</v>
      </c>
      <c r="L98" t="s">
        <v>13</v>
      </c>
      <c r="M98">
        <v>725</v>
      </c>
      <c r="N98">
        <v>100</v>
      </c>
    </row>
    <row r="99" spans="1:21" x14ac:dyDescent="0.3">
      <c r="A99">
        <v>98</v>
      </c>
      <c r="B99">
        <v>5</v>
      </c>
      <c r="C99">
        <v>0</v>
      </c>
      <c r="D99">
        <v>0</v>
      </c>
      <c r="E99">
        <v>0</v>
      </c>
      <c r="F99">
        <v>0</v>
      </c>
      <c r="G99">
        <v>3633.21</v>
      </c>
      <c r="H99">
        <f t="shared" ca="1" si="1"/>
        <v>3612.04</v>
      </c>
      <c r="I99">
        <v>1.48</v>
      </c>
      <c r="J99">
        <v>949.101</v>
      </c>
      <c r="K99">
        <v>418.04500000000002</v>
      </c>
      <c r="L99" t="s">
        <v>13</v>
      </c>
      <c r="M99">
        <v>734</v>
      </c>
      <c r="N99">
        <v>100</v>
      </c>
    </row>
    <row r="100" spans="1:21" x14ac:dyDescent="0.3">
      <c r="A100">
        <v>99</v>
      </c>
      <c r="B100">
        <v>5</v>
      </c>
      <c r="C100">
        <v>0</v>
      </c>
      <c r="D100">
        <v>0</v>
      </c>
      <c r="E100">
        <v>0</v>
      </c>
      <c r="F100">
        <v>0</v>
      </c>
      <c r="G100">
        <v>4477.93</v>
      </c>
      <c r="H100">
        <f t="shared" ca="1" si="1"/>
        <v>4456.76</v>
      </c>
      <c r="I100">
        <v>1.34</v>
      </c>
      <c r="J100">
        <v>958.35699999999997</v>
      </c>
      <c r="K100">
        <v>367.161</v>
      </c>
      <c r="L100" t="s">
        <v>13</v>
      </c>
      <c r="M100">
        <v>744</v>
      </c>
      <c r="N100">
        <v>100</v>
      </c>
    </row>
    <row r="101" spans="1:21" x14ac:dyDescent="0.3">
      <c r="A101">
        <v>100</v>
      </c>
      <c r="B101">
        <v>5</v>
      </c>
      <c r="C101">
        <v>0</v>
      </c>
      <c r="D101">
        <v>0</v>
      </c>
      <c r="E101">
        <v>0</v>
      </c>
      <c r="F101">
        <v>0</v>
      </c>
      <c r="G101">
        <v>31.85</v>
      </c>
      <c r="H101">
        <f t="shared" ca="1" si="1"/>
        <v>10.68</v>
      </c>
      <c r="I101">
        <v>15.85</v>
      </c>
      <c r="J101">
        <v>409.57</v>
      </c>
      <c r="K101">
        <v>361.29199999999997</v>
      </c>
      <c r="L101" t="s">
        <v>13</v>
      </c>
      <c r="M101">
        <v>753</v>
      </c>
      <c r="N101">
        <v>100</v>
      </c>
    </row>
    <row r="102" spans="1:21" x14ac:dyDescent="0.3">
      <c r="A102">
        <v>101</v>
      </c>
      <c r="B102">
        <v>1.1599999999999999</v>
      </c>
      <c r="C102">
        <v>0</v>
      </c>
      <c r="D102">
        <v>0</v>
      </c>
      <c r="E102">
        <v>0</v>
      </c>
      <c r="F102">
        <v>0</v>
      </c>
      <c r="G102">
        <v>32656.69</v>
      </c>
      <c r="H102">
        <f t="shared" ca="1" si="1"/>
        <v>32635.52</v>
      </c>
      <c r="I102">
        <v>1.03</v>
      </c>
      <c r="J102">
        <v>690.548</v>
      </c>
      <c r="K102">
        <v>403.18099999999998</v>
      </c>
      <c r="L102" t="s">
        <v>13</v>
      </c>
      <c r="M102">
        <v>759</v>
      </c>
      <c r="N102">
        <v>100</v>
      </c>
    </row>
    <row r="103" spans="1:21" x14ac:dyDescent="0.3">
      <c r="A103">
        <v>102</v>
      </c>
      <c r="B103">
        <v>5</v>
      </c>
      <c r="C103">
        <v>0</v>
      </c>
      <c r="D103">
        <v>0</v>
      </c>
      <c r="E103">
        <v>0</v>
      </c>
      <c r="F103">
        <v>0</v>
      </c>
      <c r="G103">
        <v>1698.9</v>
      </c>
      <c r="H103">
        <f t="shared" ca="1" si="1"/>
        <v>1677.73</v>
      </c>
      <c r="I103">
        <v>2.17</v>
      </c>
      <c r="J103">
        <v>924.59799999999996</v>
      </c>
      <c r="K103">
        <v>406.06299999999999</v>
      </c>
      <c r="L103" t="s">
        <v>13</v>
      </c>
      <c r="M103">
        <v>769</v>
      </c>
      <c r="N103">
        <v>100</v>
      </c>
      <c r="O103" t="s">
        <v>31</v>
      </c>
      <c r="P103" t="s">
        <v>33</v>
      </c>
      <c r="Q103">
        <v>400</v>
      </c>
      <c r="R103">
        <f ca="1">(H103/400)*200</f>
        <v>849.45</v>
      </c>
      <c r="S103">
        <f ca="1">R103/(R103+R104)*100</f>
        <v>96.650760166847576</v>
      </c>
      <c r="T103">
        <f ca="1">AVERAGE(S103:S107)</f>
        <v>94.493754033518996</v>
      </c>
      <c r="U103">
        <f ca="1">_xlfn.STDEV.P(S103:S107)</f>
        <v>2.1689844944409336</v>
      </c>
    </row>
    <row r="104" spans="1:21" x14ac:dyDescent="0.3">
      <c r="A104">
        <v>103</v>
      </c>
      <c r="B104">
        <v>5</v>
      </c>
      <c r="C104">
        <v>0</v>
      </c>
      <c r="D104">
        <v>0</v>
      </c>
      <c r="E104">
        <v>0</v>
      </c>
      <c r="F104">
        <v>0</v>
      </c>
      <c r="G104">
        <v>73.59</v>
      </c>
      <c r="H104">
        <f t="shared" ca="1" si="1"/>
        <v>52.42</v>
      </c>
      <c r="I104">
        <v>10.43</v>
      </c>
      <c r="J104">
        <v>523.89800000000002</v>
      </c>
      <c r="K104">
        <v>384.608</v>
      </c>
      <c r="L104" t="s">
        <v>13</v>
      </c>
      <c r="M104">
        <v>779</v>
      </c>
      <c r="N104">
        <v>100</v>
      </c>
      <c r="O104" t="s">
        <v>32</v>
      </c>
      <c r="Q104">
        <v>250</v>
      </c>
      <c r="R104">
        <f ca="1">(H104/250)*100</f>
        <v>29.436</v>
      </c>
    </row>
    <row r="105" spans="1:21" x14ac:dyDescent="0.3">
      <c r="A105">
        <v>104</v>
      </c>
      <c r="B105">
        <v>5</v>
      </c>
      <c r="C105">
        <v>0</v>
      </c>
      <c r="D105">
        <v>0</v>
      </c>
      <c r="E105">
        <v>0</v>
      </c>
      <c r="F105">
        <v>0</v>
      </c>
      <c r="G105">
        <v>90.25</v>
      </c>
      <c r="H105">
        <f t="shared" ca="1" si="1"/>
        <v>69.08</v>
      </c>
      <c r="I105">
        <v>9.42</v>
      </c>
      <c r="J105">
        <v>512.39499999999998</v>
      </c>
      <c r="K105">
        <v>409.56400000000002</v>
      </c>
      <c r="L105" t="s">
        <v>13</v>
      </c>
      <c r="M105">
        <v>788</v>
      </c>
      <c r="N105">
        <v>100</v>
      </c>
      <c r="O105" t="s">
        <v>32</v>
      </c>
      <c r="Q105">
        <v>250</v>
      </c>
      <c r="R105">
        <f ca="1">(H105/250)*100</f>
        <v>36.1</v>
      </c>
      <c r="S105">
        <f ca="1">R106/(R105+R106)*100</f>
        <v>95.303963229555109</v>
      </c>
    </row>
    <row r="106" spans="1:21" x14ac:dyDescent="0.3">
      <c r="A106">
        <v>105</v>
      </c>
      <c r="B106">
        <v>5</v>
      </c>
      <c r="C106">
        <v>0</v>
      </c>
      <c r="D106">
        <v>0</v>
      </c>
      <c r="E106">
        <v>0</v>
      </c>
      <c r="F106">
        <v>0</v>
      </c>
      <c r="G106">
        <v>2197.9</v>
      </c>
      <c r="H106">
        <f t="shared" ca="1" si="1"/>
        <v>2176.73</v>
      </c>
      <c r="I106">
        <v>1.91</v>
      </c>
      <c r="J106">
        <v>907.35799999999995</v>
      </c>
      <c r="K106">
        <v>369.392</v>
      </c>
      <c r="L106" t="s">
        <v>13</v>
      </c>
      <c r="M106">
        <v>798</v>
      </c>
      <c r="N106">
        <v>100</v>
      </c>
      <c r="O106" t="s">
        <v>31</v>
      </c>
      <c r="Q106">
        <v>600</v>
      </c>
      <c r="R106">
        <f ca="1">(H106/600)*200</f>
        <v>732.63333333333333</v>
      </c>
    </row>
    <row r="107" spans="1:21" x14ac:dyDescent="0.3">
      <c r="A107">
        <v>106</v>
      </c>
      <c r="B107">
        <v>5</v>
      </c>
      <c r="C107">
        <v>0</v>
      </c>
      <c r="D107">
        <v>0</v>
      </c>
      <c r="E107">
        <v>0</v>
      </c>
      <c r="F107">
        <v>0</v>
      </c>
      <c r="G107">
        <v>188.06</v>
      </c>
      <c r="H107">
        <f t="shared" ca="1" si="1"/>
        <v>166.89</v>
      </c>
      <c r="I107">
        <v>6.52</v>
      </c>
      <c r="J107">
        <v>587.553</v>
      </c>
      <c r="K107">
        <v>416.01900000000001</v>
      </c>
      <c r="L107" t="s">
        <v>13</v>
      </c>
      <c r="M107">
        <v>807</v>
      </c>
      <c r="N107">
        <v>100</v>
      </c>
      <c r="O107" t="s">
        <v>32</v>
      </c>
      <c r="Q107">
        <v>250</v>
      </c>
      <c r="R107">
        <f ca="1">(H107/250)*100</f>
        <v>75.224000000000004</v>
      </c>
      <c r="S107">
        <f ca="1">R108/(R107+R108)*100</f>
        <v>91.526538704154277</v>
      </c>
    </row>
    <row r="108" spans="1:21" x14ac:dyDescent="0.3">
      <c r="A108">
        <v>107</v>
      </c>
      <c r="B108">
        <v>5</v>
      </c>
      <c r="C108">
        <v>0</v>
      </c>
      <c r="D108">
        <v>0</v>
      </c>
      <c r="E108">
        <v>0</v>
      </c>
      <c r="F108">
        <v>0</v>
      </c>
      <c r="G108">
        <v>2031.34</v>
      </c>
      <c r="H108">
        <f t="shared" ca="1" si="1"/>
        <v>2010.1699999999998</v>
      </c>
      <c r="I108">
        <v>1.98</v>
      </c>
      <c r="J108">
        <v>950.36199999999997</v>
      </c>
      <c r="K108">
        <v>388.55399999999997</v>
      </c>
      <c r="L108" t="s">
        <v>13</v>
      </c>
      <c r="M108">
        <v>817</v>
      </c>
      <c r="N108">
        <v>100</v>
      </c>
      <c r="O108" t="s">
        <v>31</v>
      </c>
      <c r="Q108">
        <v>500</v>
      </c>
      <c r="R108">
        <f ca="1">(H108/500)*200</f>
        <v>812.53599999999983</v>
      </c>
    </row>
    <row r="109" spans="1:21" x14ac:dyDescent="0.3">
      <c r="A109">
        <v>108</v>
      </c>
      <c r="B109">
        <v>5</v>
      </c>
      <c r="C109">
        <v>0</v>
      </c>
      <c r="D109">
        <v>0</v>
      </c>
      <c r="E109">
        <v>0</v>
      </c>
      <c r="F109">
        <v>0</v>
      </c>
      <c r="G109">
        <v>1116.8599999999999</v>
      </c>
      <c r="H109">
        <f t="shared" ca="1" si="1"/>
        <v>1095.6899999999998</v>
      </c>
      <c r="I109">
        <v>2.68</v>
      </c>
      <c r="J109">
        <v>1008.122</v>
      </c>
      <c r="K109">
        <v>419.45100000000002</v>
      </c>
      <c r="L109" t="s">
        <v>13</v>
      </c>
      <c r="M109">
        <v>826</v>
      </c>
      <c r="N109">
        <v>100</v>
      </c>
    </row>
    <row r="110" spans="1:21" x14ac:dyDescent="0.3">
      <c r="A110">
        <v>109</v>
      </c>
      <c r="B110">
        <v>5</v>
      </c>
      <c r="C110">
        <v>0</v>
      </c>
      <c r="D110">
        <v>0</v>
      </c>
      <c r="E110">
        <v>0</v>
      </c>
      <c r="F110">
        <v>0</v>
      </c>
      <c r="G110">
        <v>919.54</v>
      </c>
      <c r="H110">
        <f t="shared" ca="1" si="1"/>
        <v>898.37</v>
      </c>
      <c r="I110">
        <v>2.95</v>
      </c>
      <c r="J110">
        <v>856.17499999999995</v>
      </c>
      <c r="K110">
        <v>376.83699999999999</v>
      </c>
      <c r="L110" t="s">
        <v>13</v>
      </c>
      <c r="M110">
        <v>836</v>
      </c>
      <c r="N110">
        <v>100</v>
      </c>
    </row>
    <row r="111" spans="1:21" x14ac:dyDescent="0.3">
      <c r="A111">
        <v>110</v>
      </c>
      <c r="B111">
        <v>5</v>
      </c>
      <c r="C111">
        <v>0</v>
      </c>
      <c r="D111">
        <v>0</v>
      </c>
      <c r="E111">
        <v>0</v>
      </c>
      <c r="F111">
        <v>0</v>
      </c>
      <c r="G111">
        <v>1932.99</v>
      </c>
      <c r="H111">
        <f t="shared" ca="1" si="1"/>
        <v>1911.82</v>
      </c>
      <c r="I111">
        <v>2.0299999999999998</v>
      </c>
      <c r="J111">
        <v>971.03</v>
      </c>
      <c r="K111">
        <v>381.54</v>
      </c>
      <c r="L111" t="s">
        <v>13</v>
      </c>
      <c r="M111">
        <v>845</v>
      </c>
      <c r="N111">
        <v>100</v>
      </c>
    </row>
    <row r="112" spans="1:21" x14ac:dyDescent="0.3">
      <c r="A112">
        <v>111</v>
      </c>
      <c r="B112">
        <v>5</v>
      </c>
      <c r="C112">
        <v>0</v>
      </c>
      <c r="D112">
        <v>0</v>
      </c>
      <c r="E112">
        <v>0</v>
      </c>
      <c r="F112">
        <v>0</v>
      </c>
      <c r="G112">
        <v>7198.69</v>
      </c>
      <c r="H112">
        <f t="shared" ca="1" si="1"/>
        <v>7177.5199999999995</v>
      </c>
      <c r="I112">
        <v>1.05</v>
      </c>
      <c r="J112">
        <v>697.83100000000002</v>
      </c>
      <c r="K112">
        <v>402.53100000000001</v>
      </c>
      <c r="L112" t="s">
        <v>13</v>
      </c>
      <c r="M112">
        <v>855</v>
      </c>
      <c r="N112">
        <v>100</v>
      </c>
    </row>
    <row r="113" spans="1:18" x14ac:dyDescent="0.3">
      <c r="A113">
        <v>112</v>
      </c>
      <c r="B113">
        <v>5</v>
      </c>
      <c r="C113">
        <v>0</v>
      </c>
      <c r="D113">
        <v>0</v>
      </c>
      <c r="E113">
        <v>0</v>
      </c>
      <c r="F113">
        <v>0</v>
      </c>
      <c r="G113">
        <v>535.19000000000005</v>
      </c>
      <c r="H113">
        <f t="shared" ca="1" si="1"/>
        <v>514.0200000000001</v>
      </c>
      <c r="I113">
        <v>3.87</v>
      </c>
      <c r="J113">
        <v>1018.784</v>
      </c>
      <c r="K113">
        <v>465.58499999999998</v>
      </c>
      <c r="L113" t="s">
        <v>13</v>
      </c>
      <c r="M113">
        <v>864</v>
      </c>
      <c r="N113">
        <v>100</v>
      </c>
    </row>
    <row r="114" spans="1:18" x14ac:dyDescent="0.3">
      <c r="A114">
        <v>113</v>
      </c>
      <c r="B114">
        <v>5</v>
      </c>
      <c r="C114">
        <v>0</v>
      </c>
      <c r="D114">
        <v>0</v>
      </c>
      <c r="E114">
        <v>0</v>
      </c>
      <c r="F114">
        <v>0</v>
      </c>
      <c r="G114">
        <v>130.91</v>
      </c>
      <c r="H114">
        <f t="shared" ca="1" si="1"/>
        <v>109.74</v>
      </c>
      <c r="I114">
        <v>7.82</v>
      </c>
      <c r="J114">
        <v>545.17700000000002</v>
      </c>
      <c r="K114">
        <v>400.548</v>
      </c>
      <c r="L114" t="s">
        <v>13</v>
      </c>
      <c r="M114">
        <v>874</v>
      </c>
      <c r="N114">
        <v>100</v>
      </c>
    </row>
    <row r="115" spans="1:18" x14ac:dyDescent="0.3">
      <c r="A115">
        <v>114</v>
      </c>
      <c r="B115">
        <v>5</v>
      </c>
      <c r="C115">
        <v>0</v>
      </c>
      <c r="D115">
        <v>0</v>
      </c>
      <c r="E115">
        <v>0</v>
      </c>
      <c r="F115">
        <v>0</v>
      </c>
      <c r="G115">
        <v>4263.1400000000003</v>
      </c>
      <c r="H115">
        <f t="shared" ca="1" si="1"/>
        <v>4241.97</v>
      </c>
      <c r="I115">
        <v>1.37</v>
      </c>
      <c r="J115">
        <v>934.649</v>
      </c>
      <c r="K115">
        <v>372.41899999999998</v>
      </c>
      <c r="L115" t="s">
        <v>13</v>
      </c>
      <c r="M115">
        <v>883</v>
      </c>
      <c r="N115">
        <v>100</v>
      </c>
    </row>
    <row r="116" spans="1:18" x14ac:dyDescent="0.3">
      <c r="A116">
        <v>115</v>
      </c>
      <c r="B116">
        <v>5</v>
      </c>
      <c r="C116">
        <v>0</v>
      </c>
      <c r="D116">
        <v>0</v>
      </c>
      <c r="E116">
        <v>0</v>
      </c>
      <c r="F116">
        <v>0</v>
      </c>
      <c r="G116">
        <v>1266.3900000000001</v>
      </c>
      <c r="H116">
        <f t="shared" ca="1" si="1"/>
        <v>1245.22</v>
      </c>
      <c r="I116">
        <v>2.5099999999999998</v>
      </c>
      <c r="J116">
        <v>642.154</v>
      </c>
      <c r="K116">
        <v>369.02800000000002</v>
      </c>
      <c r="L116" t="s">
        <v>13</v>
      </c>
      <c r="M116">
        <v>892</v>
      </c>
      <c r="N116">
        <v>100</v>
      </c>
    </row>
    <row r="117" spans="1:18" x14ac:dyDescent="0.3">
      <c r="A117">
        <v>116</v>
      </c>
      <c r="B117">
        <v>5</v>
      </c>
      <c r="C117">
        <v>0</v>
      </c>
      <c r="D117">
        <v>0</v>
      </c>
      <c r="E117">
        <v>0</v>
      </c>
      <c r="F117">
        <v>0</v>
      </c>
      <c r="G117">
        <v>1651.27</v>
      </c>
      <c r="H117">
        <f t="shared" ca="1" si="1"/>
        <v>1630.1</v>
      </c>
      <c r="I117">
        <v>2.2000000000000002</v>
      </c>
      <c r="J117">
        <v>667.351</v>
      </c>
      <c r="K117">
        <v>379.40199999999999</v>
      </c>
      <c r="L117" t="s">
        <v>13</v>
      </c>
      <c r="M117">
        <v>902</v>
      </c>
      <c r="N117">
        <v>100</v>
      </c>
    </row>
    <row r="118" spans="1:18" x14ac:dyDescent="0.3">
      <c r="A118">
        <v>117</v>
      </c>
      <c r="B118">
        <v>5</v>
      </c>
      <c r="C118">
        <v>0</v>
      </c>
      <c r="D118">
        <v>0</v>
      </c>
      <c r="E118">
        <v>0</v>
      </c>
      <c r="F118">
        <v>0</v>
      </c>
      <c r="G118">
        <v>1338.45</v>
      </c>
      <c r="H118">
        <f t="shared" ca="1" si="1"/>
        <v>1317.28</v>
      </c>
      <c r="I118">
        <v>2.44</v>
      </c>
      <c r="J118">
        <v>637.88800000000003</v>
      </c>
      <c r="K118">
        <v>377.23200000000003</v>
      </c>
      <c r="L118" t="s">
        <v>13</v>
      </c>
      <c r="M118">
        <v>912</v>
      </c>
      <c r="N118">
        <v>100</v>
      </c>
    </row>
    <row r="119" spans="1:18" x14ac:dyDescent="0.3">
      <c r="A119">
        <v>118</v>
      </c>
      <c r="B119">
        <v>5</v>
      </c>
      <c r="C119">
        <v>0</v>
      </c>
      <c r="D119">
        <v>0</v>
      </c>
      <c r="E119">
        <v>0</v>
      </c>
      <c r="F119">
        <v>0</v>
      </c>
      <c r="G119">
        <v>955.74</v>
      </c>
      <c r="H119">
        <f t="shared" ca="1" si="1"/>
        <v>934.57</v>
      </c>
      <c r="I119">
        <v>2.89</v>
      </c>
      <c r="J119">
        <v>691.54200000000003</v>
      </c>
      <c r="K119">
        <v>353.34100000000001</v>
      </c>
      <c r="L119" t="s">
        <v>13</v>
      </c>
      <c r="M119">
        <v>921</v>
      </c>
      <c r="N119">
        <v>100</v>
      </c>
      <c r="O119" t="s">
        <v>31</v>
      </c>
      <c r="P119" t="s">
        <v>34</v>
      </c>
      <c r="Q119">
        <v>280</v>
      </c>
      <c r="R119">
        <f ca="1">(H119/280)*400</f>
        <v>1365.3428571428572</v>
      </c>
    </row>
    <row r="120" spans="1:18" x14ac:dyDescent="0.3">
      <c r="A120">
        <v>119</v>
      </c>
      <c r="B120">
        <v>5</v>
      </c>
      <c r="C120">
        <v>0</v>
      </c>
      <c r="D120">
        <v>0</v>
      </c>
      <c r="E120">
        <v>0</v>
      </c>
      <c r="F120">
        <v>0</v>
      </c>
      <c r="G120">
        <v>3177.76</v>
      </c>
      <c r="H120">
        <f t="shared" ca="1" si="1"/>
        <v>3156.59</v>
      </c>
      <c r="I120">
        <v>1.59</v>
      </c>
      <c r="J120">
        <v>736.20399999999995</v>
      </c>
      <c r="K120">
        <v>400.24299999999999</v>
      </c>
      <c r="L120" t="s">
        <v>13</v>
      </c>
      <c r="M120">
        <v>931</v>
      </c>
      <c r="N120">
        <v>100</v>
      </c>
      <c r="O120" t="s">
        <v>32</v>
      </c>
      <c r="Q120">
        <v>200</v>
      </c>
      <c r="R120">
        <f ca="1">H120</f>
        <v>0</v>
      </c>
    </row>
    <row r="121" spans="1:18" x14ac:dyDescent="0.3">
      <c r="A121">
        <v>120</v>
      </c>
      <c r="B121">
        <v>5</v>
      </c>
      <c r="C121">
        <v>0</v>
      </c>
      <c r="D121">
        <v>0</v>
      </c>
      <c r="E121">
        <v>0</v>
      </c>
      <c r="F121">
        <v>0</v>
      </c>
      <c r="G121">
        <v>2622.02</v>
      </c>
      <c r="H121">
        <f t="shared" ca="1" si="1"/>
        <v>2600.85</v>
      </c>
      <c r="I121">
        <v>1.75</v>
      </c>
      <c r="J121">
        <v>811.46500000000003</v>
      </c>
      <c r="K121">
        <v>372.685</v>
      </c>
      <c r="L121" t="s">
        <v>13</v>
      </c>
      <c r="M121">
        <v>940</v>
      </c>
      <c r="N121">
        <v>100</v>
      </c>
      <c r="O121" t="s">
        <v>31</v>
      </c>
      <c r="Q121">
        <v>500</v>
      </c>
      <c r="R121">
        <f ca="1">(H121/500)*400</f>
        <v>2097.616</v>
      </c>
    </row>
    <row r="122" spans="1:18" x14ac:dyDescent="0.3">
      <c r="A122">
        <v>121</v>
      </c>
      <c r="B122">
        <v>5</v>
      </c>
      <c r="C122">
        <v>0</v>
      </c>
      <c r="D122">
        <v>0</v>
      </c>
      <c r="E122">
        <v>0</v>
      </c>
      <c r="F122">
        <v>0</v>
      </c>
      <c r="G122">
        <v>1672.57</v>
      </c>
      <c r="H122">
        <f t="shared" ca="1" si="1"/>
        <v>1651.3999999999999</v>
      </c>
      <c r="I122">
        <v>2.19</v>
      </c>
      <c r="J122">
        <v>904.23</v>
      </c>
      <c r="K122">
        <v>363.42099999999999</v>
      </c>
      <c r="L122" t="s">
        <v>13</v>
      </c>
      <c r="M122">
        <v>950</v>
      </c>
      <c r="N122">
        <v>100</v>
      </c>
      <c r="O122" t="s">
        <v>32</v>
      </c>
      <c r="Q122">
        <v>530</v>
      </c>
    </row>
    <row r="123" spans="1:18" x14ac:dyDescent="0.3">
      <c r="A123">
        <v>122</v>
      </c>
      <c r="B123">
        <v>5</v>
      </c>
      <c r="C123">
        <v>0</v>
      </c>
      <c r="D123">
        <v>0</v>
      </c>
      <c r="E123">
        <v>0</v>
      </c>
      <c r="F123">
        <v>0</v>
      </c>
      <c r="G123">
        <v>2465.48</v>
      </c>
      <c r="H123">
        <f t="shared" ca="1" si="1"/>
        <v>2444.31</v>
      </c>
      <c r="I123">
        <v>1.8</v>
      </c>
      <c r="J123">
        <v>696.70899999999995</v>
      </c>
      <c r="K123">
        <v>378.81400000000002</v>
      </c>
      <c r="L123" t="s">
        <v>13</v>
      </c>
      <c r="M123">
        <v>959</v>
      </c>
      <c r="N123">
        <v>100</v>
      </c>
      <c r="O123" t="s">
        <v>32</v>
      </c>
      <c r="Q123">
        <v>450</v>
      </c>
    </row>
    <row r="124" spans="1:18" x14ac:dyDescent="0.3">
      <c r="A124">
        <v>123</v>
      </c>
      <c r="B124">
        <v>5</v>
      </c>
      <c r="C124">
        <v>0</v>
      </c>
      <c r="D124">
        <v>0</v>
      </c>
      <c r="E124">
        <v>0</v>
      </c>
      <c r="F124">
        <v>0</v>
      </c>
      <c r="G124">
        <v>2947.01</v>
      </c>
      <c r="H124">
        <f t="shared" ca="1" si="1"/>
        <v>2925.84</v>
      </c>
      <c r="I124">
        <v>1.65</v>
      </c>
      <c r="J124">
        <v>833.31700000000001</v>
      </c>
      <c r="K124">
        <v>368.42700000000002</v>
      </c>
      <c r="L124" t="s">
        <v>13</v>
      </c>
      <c r="M124">
        <v>969</v>
      </c>
      <c r="N124">
        <v>100</v>
      </c>
      <c r="O124" t="s">
        <v>31</v>
      </c>
      <c r="Q124">
        <v>600</v>
      </c>
      <c r="R124">
        <f ca="1">(H124/600)*400</f>
        <v>1964.6733333333334</v>
      </c>
    </row>
    <row r="125" spans="1:18" x14ac:dyDescent="0.3">
      <c r="A125">
        <v>124</v>
      </c>
      <c r="B125">
        <v>0.61</v>
      </c>
      <c r="C125">
        <v>0</v>
      </c>
      <c r="D125">
        <v>0</v>
      </c>
      <c r="E125">
        <v>0</v>
      </c>
      <c r="F125">
        <v>0</v>
      </c>
      <c r="G125">
        <v>59990.14</v>
      </c>
      <c r="H125">
        <f t="shared" ca="1" si="1"/>
        <v>59968.97</v>
      </c>
      <c r="I125">
        <v>1.05</v>
      </c>
      <c r="J125">
        <v>872.11400000000003</v>
      </c>
      <c r="K125">
        <v>343.41300000000001</v>
      </c>
      <c r="L125" t="s">
        <v>13</v>
      </c>
      <c r="M125">
        <v>973</v>
      </c>
      <c r="N125">
        <v>100</v>
      </c>
    </row>
    <row r="126" spans="1:18" x14ac:dyDescent="0.3">
      <c r="A126">
        <v>125</v>
      </c>
      <c r="B126">
        <v>5</v>
      </c>
      <c r="C126">
        <v>0</v>
      </c>
      <c r="D126">
        <v>0</v>
      </c>
      <c r="E126">
        <v>0</v>
      </c>
      <c r="F126">
        <v>0</v>
      </c>
      <c r="G126">
        <v>3302.4</v>
      </c>
      <c r="H126">
        <f t="shared" ca="1" si="1"/>
        <v>3281.23</v>
      </c>
      <c r="I126">
        <v>1.56</v>
      </c>
      <c r="J126">
        <v>894.42899999999997</v>
      </c>
      <c r="K126">
        <v>344.66300000000001</v>
      </c>
      <c r="L126" t="s">
        <v>13</v>
      </c>
      <c r="M126">
        <v>982</v>
      </c>
      <c r="N126">
        <v>100</v>
      </c>
    </row>
    <row r="127" spans="1:18" x14ac:dyDescent="0.3">
      <c r="A127">
        <v>126</v>
      </c>
      <c r="B127">
        <v>5</v>
      </c>
      <c r="C127">
        <v>0</v>
      </c>
      <c r="D127">
        <v>0</v>
      </c>
      <c r="E127">
        <v>0</v>
      </c>
      <c r="F127">
        <v>0</v>
      </c>
      <c r="G127">
        <v>955.67</v>
      </c>
      <c r="H127">
        <f t="shared" ca="1" si="1"/>
        <v>934.5</v>
      </c>
      <c r="I127">
        <v>2.89</v>
      </c>
      <c r="J127">
        <v>973.20699999999999</v>
      </c>
      <c r="K127">
        <v>422.58100000000002</v>
      </c>
      <c r="L127" t="s">
        <v>13</v>
      </c>
      <c r="M127">
        <v>992</v>
      </c>
      <c r="N127">
        <v>100</v>
      </c>
    </row>
    <row r="128" spans="1:18" x14ac:dyDescent="0.3">
      <c r="A128">
        <v>127</v>
      </c>
      <c r="B128">
        <v>5</v>
      </c>
      <c r="C128">
        <v>0</v>
      </c>
      <c r="D128">
        <v>0</v>
      </c>
      <c r="E128">
        <v>0</v>
      </c>
      <c r="F128">
        <v>0</v>
      </c>
      <c r="G128">
        <v>2924.43</v>
      </c>
      <c r="H128">
        <f t="shared" ca="1" si="1"/>
        <v>2903.2599999999998</v>
      </c>
      <c r="I128">
        <v>1.65</v>
      </c>
      <c r="J128">
        <v>839.73699999999997</v>
      </c>
      <c r="K128">
        <v>405.25400000000002</v>
      </c>
      <c r="L128" t="s">
        <v>13</v>
      </c>
      <c r="M128">
        <v>1002</v>
      </c>
      <c r="N128">
        <v>100</v>
      </c>
    </row>
    <row r="129" spans="1:14" x14ac:dyDescent="0.3">
      <c r="A129">
        <v>128</v>
      </c>
      <c r="B129">
        <v>2.63</v>
      </c>
      <c r="C129">
        <v>0</v>
      </c>
      <c r="D129">
        <v>0</v>
      </c>
      <c r="E129">
        <v>0</v>
      </c>
      <c r="F129">
        <v>0</v>
      </c>
      <c r="G129">
        <v>13945.72</v>
      </c>
      <c r="H129">
        <f t="shared" ca="1" si="1"/>
        <v>13924.55</v>
      </c>
      <c r="I129">
        <v>1.04</v>
      </c>
      <c r="J129">
        <v>869.298</v>
      </c>
      <c r="K129">
        <v>374.17</v>
      </c>
      <c r="L129" t="s">
        <v>13</v>
      </c>
      <c r="M129">
        <v>1011</v>
      </c>
      <c r="N129">
        <v>100</v>
      </c>
    </row>
    <row r="130" spans="1:14" x14ac:dyDescent="0.3">
      <c r="A130">
        <v>129</v>
      </c>
      <c r="B130">
        <v>5</v>
      </c>
      <c r="C130">
        <v>0</v>
      </c>
      <c r="D130">
        <v>0</v>
      </c>
      <c r="E130">
        <v>0</v>
      </c>
      <c r="F130">
        <v>0</v>
      </c>
      <c r="G130">
        <v>3782.21</v>
      </c>
      <c r="H130">
        <f t="shared" ca="1" si="1"/>
        <v>3761.04</v>
      </c>
      <c r="I130">
        <v>1.45</v>
      </c>
      <c r="J130">
        <v>923.25599999999997</v>
      </c>
      <c r="K130">
        <v>372.447</v>
      </c>
      <c r="L130" t="s">
        <v>13</v>
      </c>
      <c r="M130">
        <v>1020</v>
      </c>
      <c r="N130">
        <v>100</v>
      </c>
    </row>
    <row r="131" spans="1:14" x14ac:dyDescent="0.3">
      <c r="A131">
        <v>130</v>
      </c>
      <c r="B131">
        <v>2.58</v>
      </c>
      <c r="C131">
        <v>0</v>
      </c>
      <c r="D131">
        <v>0</v>
      </c>
      <c r="E131">
        <v>0</v>
      </c>
      <c r="F131">
        <v>0</v>
      </c>
      <c r="G131">
        <v>13926.36</v>
      </c>
      <c r="H131">
        <f t="shared" ref="H131:H157" ca="1" si="2">I131-$H$157</f>
        <v>13905.19</v>
      </c>
      <c r="I131">
        <v>1.06</v>
      </c>
      <c r="J131">
        <v>972.88199999999995</v>
      </c>
      <c r="K131">
        <v>359.99099999999999</v>
      </c>
      <c r="L131" t="s">
        <v>13</v>
      </c>
      <c r="M131">
        <v>1029</v>
      </c>
      <c r="N131">
        <v>100</v>
      </c>
    </row>
    <row r="132" spans="1:14" x14ac:dyDescent="0.3">
      <c r="A132">
        <v>131</v>
      </c>
      <c r="B132">
        <v>5</v>
      </c>
      <c r="C132">
        <v>0</v>
      </c>
      <c r="D132">
        <v>0</v>
      </c>
      <c r="E132">
        <v>0</v>
      </c>
      <c r="F132">
        <v>0</v>
      </c>
      <c r="G132">
        <v>3808.67</v>
      </c>
      <c r="H132">
        <f t="shared" ca="1" si="2"/>
        <v>3787.5</v>
      </c>
      <c r="I132">
        <v>1.45</v>
      </c>
      <c r="J132">
        <v>988.99900000000002</v>
      </c>
      <c r="K132">
        <v>372.76799999999997</v>
      </c>
      <c r="L132" t="s">
        <v>13</v>
      </c>
      <c r="M132">
        <v>1039</v>
      </c>
      <c r="N132">
        <v>100</v>
      </c>
    </row>
    <row r="133" spans="1:14" x14ac:dyDescent="0.3">
      <c r="A133">
        <v>132</v>
      </c>
      <c r="B133">
        <v>4.62</v>
      </c>
      <c r="C133">
        <v>0</v>
      </c>
      <c r="D133">
        <v>0</v>
      </c>
      <c r="E133">
        <v>0</v>
      </c>
      <c r="F133">
        <v>0</v>
      </c>
      <c r="G133">
        <v>7920.23</v>
      </c>
      <c r="H133">
        <f t="shared" ca="1" si="2"/>
        <v>7899.0599999999995</v>
      </c>
      <c r="I133">
        <v>1.05</v>
      </c>
      <c r="J133">
        <v>904.80799999999999</v>
      </c>
      <c r="K133">
        <v>366.8</v>
      </c>
      <c r="L133" t="s">
        <v>13</v>
      </c>
      <c r="M133">
        <v>1047</v>
      </c>
      <c r="N133">
        <v>100</v>
      </c>
    </row>
    <row r="134" spans="1:14" x14ac:dyDescent="0.3">
      <c r="A134">
        <v>133</v>
      </c>
      <c r="B134">
        <v>5</v>
      </c>
      <c r="C134">
        <v>0</v>
      </c>
      <c r="D134">
        <v>0</v>
      </c>
      <c r="E134">
        <v>0</v>
      </c>
      <c r="F134">
        <v>0</v>
      </c>
      <c r="G134">
        <v>1828.38</v>
      </c>
      <c r="H134">
        <f t="shared" ca="1" si="2"/>
        <v>1807.21</v>
      </c>
      <c r="I134">
        <v>2.09</v>
      </c>
      <c r="J134">
        <v>1122.201</v>
      </c>
      <c r="K134">
        <v>445.05700000000002</v>
      </c>
      <c r="L134" t="s">
        <v>13</v>
      </c>
      <c r="M134">
        <v>1057</v>
      </c>
      <c r="N134">
        <v>100</v>
      </c>
    </row>
    <row r="135" spans="1:14" x14ac:dyDescent="0.3">
      <c r="A135">
        <v>134</v>
      </c>
      <c r="B135">
        <v>5</v>
      </c>
      <c r="C135">
        <v>0</v>
      </c>
      <c r="D135">
        <v>0</v>
      </c>
      <c r="E135">
        <v>0</v>
      </c>
      <c r="F135">
        <v>0</v>
      </c>
      <c r="G135">
        <v>5776.92</v>
      </c>
      <c r="H135">
        <f t="shared" ca="1" si="2"/>
        <v>5755.75</v>
      </c>
      <c r="I135">
        <v>1.18</v>
      </c>
      <c r="J135">
        <v>979.38400000000001</v>
      </c>
      <c r="K135">
        <v>371.02300000000002</v>
      </c>
      <c r="L135" t="s">
        <v>13</v>
      </c>
      <c r="M135">
        <v>1066</v>
      </c>
      <c r="N135">
        <v>100</v>
      </c>
    </row>
    <row r="136" spans="1:14" x14ac:dyDescent="0.3">
      <c r="A136">
        <v>135</v>
      </c>
      <c r="B136">
        <v>1.56</v>
      </c>
      <c r="C136">
        <v>0</v>
      </c>
      <c r="D136">
        <v>0</v>
      </c>
      <c r="E136">
        <v>0</v>
      </c>
      <c r="F136">
        <v>0</v>
      </c>
      <c r="G136">
        <v>23211.24</v>
      </c>
      <c r="H136">
        <f t="shared" ca="1" si="2"/>
        <v>23190.070000000003</v>
      </c>
      <c r="I136">
        <v>1.05</v>
      </c>
      <c r="J136">
        <v>929.87400000000002</v>
      </c>
      <c r="K136">
        <v>355.69799999999998</v>
      </c>
      <c r="L136" t="s">
        <v>13</v>
      </c>
      <c r="M136">
        <v>1073</v>
      </c>
      <c r="N136">
        <v>100</v>
      </c>
    </row>
    <row r="137" spans="1:14" x14ac:dyDescent="0.3">
      <c r="A137">
        <v>136</v>
      </c>
      <c r="B137">
        <v>5</v>
      </c>
      <c r="C137">
        <v>0</v>
      </c>
      <c r="D137">
        <v>0</v>
      </c>
      <c r="E137">
        <v>0</v>
      </c>
      <c r="F137">
        <v>0</v>
      </c>
      <c r="G137">
        <v>565.66999999999996</v>
      </c>
      <c r="H137">
        <f t="shared" ca="1" si="2"/>
        <v>544.5</v>
      </c>
      <c r="I137">
        <v>3.76</v>
      </c>
      <c r="J137">
        <v>760.28899999999999</v>
      </c>
      <c r="K137">
        <v>336.55500000000001</v>
      </c>
      <c r="L137" t="s">
        <v>13</v>
      </c>
      <c r="M137">
        <v>1083</v>
      </c>
      <c r="N137">
        <v>100</v>
      </c>
    </row>
    <row r="138" spans="1:14" x14ac:dyDescent="0.3">
      <c r="A138">
        <v>137</v>
      </c>
      <c r="B138">
        <v>4.95</v>
      </c>
      <c r="C138">
        <v>0</v>
      </c>
      <c r="D138">
        <v>0</v>
      </c>
      <c r="E138">
        <v>0</v>
      </c>
      <c r="F138">
        <v>0</v>
      </c>
      <c r="G138">
        <v>7234.5</v>
      </c>
      <c r="H138">
        <f t="shared" ca="1" si="2"/>
        <v>7213.33</v>
      </c>
      <c r="I138">
        <v>1.06</v>
      </c>
      <c r="J138">
        <v>1030.0740000000001</v>
      </c>
      <c r="K138">
        <v>379.26499999999999</v>
      </c>
      <c r="L138" t="s">
        <v>13</v>
      </c>
      <c r="M138">
        <v>1092</v>
      </c>
      <c r="N138">
        <v>100</v>
      </c>
    </row>
    <row r="139" spans="1:14" x14ac:dyDescent="0.3">
      <c r="A139">
        <v>138</v>
      </c>
      <c r="B139">
        <v>5</v>
      </c>
      <c r="C139">
        <v>0</v>
      </c>
      <c r="D139">
        <v>0</v>
      </c>
      <c r="E139">
        <v>0</v>
      </c>
      <c r="F139">
        <v>0</v>
      </c>
      <c r="G139">
        <v>2033.17</v>
      </c>
      <c r="H139">
        <f t="shared" ca="1" si="2"/>
        <v>2012</v>
      </c>
      <c r="I139">
        <v>1.98</v>
      </c>
      <c r="J139">
        <v>909.75800000000004</v>
      </c>
      <c r="K139">
        <v>341.54899999999998</v>
      </c>
      <c r="L139" t="s">
        <v>13</v>
      </c>
      <c r="M139">
        <v>1102</v>
      </c>
      <c r="N139">
        <v>100</v>
      </c>
    </row>
    <row r="140" spans="1:14" x14ac:dyDescent="0.3">
      <c r="A140">
        <v>139</v>
      </c>
      <c r="B140">
        <v>5</v>
      </c>
      <c r="C140">
        <v>0</v>
      </c>
      <c r="D140">
        <v>0</v>
      </c>
      <c r="E140">
        <v>0</v>
      </c>
      <c r="F140">
        <v>0</v>
      </c>
      <c r="G140">
        <v>6843.4</v>
      </c>
      <c r="H140">
        <f t="shared" ca="1" si="2"/>
        <v>6822.23</v>
      </c>
      <c r="I140">
        <v>1.08</v>
      </c>
      <c r="J140">
        <v>895.23199999999997</v>
      </c>
      <c r="K140">
        <v>371.85700000000003</v>
      </c>
      <c r="L140" t="s">
        <v>13</v>
      </c>
      <c r="M140">
        <v>1111</v>
      </c>
      <c r="N140">
        <v>100</v>
      </c>
    </row>
    <row r="141" spans="1:14" x14ac:dyDescent="0.3">
      <c r="A141">
        <v>140</v>
      </c>
      <c r="B141">
        <v>5</v>
      </c>
      <c r="C141">
        <v>0</v>
      </c>
      <c r="D141">
        <v>0</v>
      </c>
      <c r="E141">
        <v>0</v>
      </c>
      <c r="F141">
        <v>0</v>
      </c>
      <c r="G141">
        <v>1178.6400000000001</v>
      </c>
      <c r="H141">
        <f t="shared" ca="1" si="2"/>
        <v>1157.47</v>
      </c>
      <c r="I141">
        <v>2.61</v>
      </c>
      <c r="J141">
        <v>982.64499999999998</v>
      </c>
      <c r="K141">
        <v>411.029</v>
      </c>
      <c r="L141" t="s">
        <v>13</v>
      </c>
      <c r="M141">
        <v>1120</v>
      </c>
      <c r="N141">
        <v>100</v>
      </c>
    </row>
    <row r="142" spans="1:14" x14ac:dyDescent="0.3">
      <c r="A142">
        <v>141</v>
      </c>
      <c r="B142">
        <v>5</v>
      </c>
      <c r="C142">
        <v>0</v>
      </c>
      <c r="D142">
        <v>0</v>
      </c>
      <c r="E142">
        <v>0</v>
      </c>
      <c r="F142">
        <v>0</v>
      </c>
      <c r="G142">
        <v>3754.33</v>
      </c>
      <c r="H142">
        <f t="shared" ca="1" si="2"/>
        <v>3733.16</v>
      </c>
      <c r="I142">
        <v>1.46</v>
      </c>
      <c r="J142">
        <v>923.13300000000004</v>
      </c>
      <c r="K142">
        <v>369.863</v>
      </c>
      <c r="L142" t="s">
        <v>13</v>
      </c>
      <c r="M142">
        <v>1130</v>
      </c>
      <c r="N142">
        <v>100</v>
      </c>
    </row>
    <row r="143" spans="1:14" x14ac:dyDescent="0.3">
      <c r="A143">
        <v>142</v>
      </c>
      <c r="B143">
        <v>1.84</v>
      </c>
      <c r="C143">
        <v>0</v>
      </c>
      <c r="D143">
        <v>0</v>
      </c>
      <c r="E143">
        <v>0</v>
      </c>
      <c r="F143">
        <v>0</v>
      </c>
      <c r="G143">
        <v>19552.63</v>
      </c>
      <c r="H143">
        <f t="shared" ca="1" si="2"/>
        <v>19531.460000000003</v>
      </c>
      <c r="I143">
        <v>1.05</v>
      </c>
      <c r="J143">
        <v>982.43700000000001</v>
      </c>
      <c r="K143">
        <v>360.18099999999998</v>
      </c>
      <c r="L143" t="s">
        <v>13</v>
      </c>
      <c r="M143">
        <v>1137</v>
      </c>
      <c r="N143">
        <v>100</v>
      </c>
    </row>
    <row r="144" spans="1:14" x14ac:dyDescent="0.3">
      <c r="A144">
        <v>143</v>
      </c>
      <c r="B144">
        <v>2.46</v>
      </c>
      <c r="C144">
        <v>0</v>
      </c>
      <c r="D144">
        <v>0</v>
      </c>
      <c r="E144">
        <v>0</v>
      </c>
      <c r="F144">
        <v>0</v>
      </c>
      <c r="G144">
        <v>14703.3</v>
      </c>
      <c r="H144">
        <f t="shared" ca="1" si="2"/>
        <v>14682.13</v>
      </c>
      <c r="I144">
        <v>1.05</v>
      </c>
      <c r="J144">
        <v>970.39499999999998</v>
      </c>
      <c r="K144">
        <v>372.47300000000001</v>
      </c>
      <c r="L144" t="s">
        <v>13</v>
      </c>
      <c r="M144">
        <v>1147</v>
      </c>
      <c r="N144">
        <v>100</v>
      </c>
    </row>
    <row r="145" spans="1:14" x14ac:dyDescent="0.3">
      <c r="A145">
        <v>145</v>
      </c>
      <c r="B145">
        <v>2.39</v>
      </c>
      <c r="C145">
        <v>0</v>
      </c>
      <c r="D145">
        <v>0</v>
      </c>
      <c r="E145">
        <v>0</v>
      </c>
      <c r="F145">
        <v>0</v>
      </c>
      <c r="G145">
        <v>15116.36</v>
      </c>
      <c r="H145">
        <f t="shared" ca="1" si="2"/>
        <v>15095.19</v>
      </c>
      <c r="I145">
        <v>1.05</v>
      </c>
      <c r="J145">
        <v>967.66800000000001</v>
      </c>
      <c r="K145">
        <v>367.76799999999997</v>
      </c>
      <c r="L145" t="s">
        <v>13</v>
      </c>
      <c r="M145">
        <v>1156</v>
      </c>
      <c r="N145">
        <v>100</v>
      </c>
    </row>
    <row r="146" spans="1:14" x14ac:dyDescent="0.3">
      <c r="A146">
        <v>146</v>
      </c>
      <c r="B146">
        <v>2.04</v>
      </c>
      <c r="C146">
        <v>0</v>
      </c>
      <c r="D146">
        <v>0</v>
      </c>
      <c r="E146">
        <v>0</v>
      </c>
      <c r="F146">
        <v>0</v>
      </c>
      <c r="G146">
        <v>17715.96</v>
      </c>
      <c r="H146">
        <f t="shared" ca="1" si="2"/>
        <v>17694.79</v>
      </c>
      <c r="I146">
        <v>1.05</v>
      </c>
      <c r="J146">
        <v>957.06600000000003</v>
      </c>
      <c r="K146">
        <v>376.85500000000002</v>
      </c>
      <c r="L146" t="s">
        <v>13</v>
      </c>
      <c r="M146">
        <v>1164</v>
      </c>
      <c r="N146">
        <v>100</v>
      </c>
    </row>
    <row r="147" spans="1:14" x14ac:dyDescent="0.3">
      <c r="A147">
        <v>147</v>
      </c>
      <c r="B147">
        <v>5</v>
      </c>
      <c r="C147">
        <v>0</v>
      </c>
      <c r="D147">
        <v>0</v>
      </c>
      <c r="E147">
        <v>0</v>
      </c>
      <c r="F147">
        <v>0</v>
      </c>
      <c r="G147">
        <v>28</v>
      </c>
      <c r="H147">
        <f t="shared" ca="1" si="2"/>
        <v>6.8299999999999983</v>
      </c>
      <c r="I147">
        <v>16.899999999999999</v>
      </c>
      <c r="J147">
        <v>323.52499999999998</v>
      </c>
      <c r="K147">
        <v>339.25200000000001</v>
      </c>
      <c r="L147" t="s">
        <v>13</v>
      </c>
      <c r="M147">
        <v>1173</v>
      </c>
      <c r="N147">
        <v>100</v>
      </c>
    </row>
    <row r="148" spans="1:14" x14ac:dyDescent="0.3">
      <c r="A148">
        <v>148</v>
      </c>
      <c r="B148">
        <v>5</v>
      </c>
      <c r="C148">
        <v>0</v>
      </c>
      <c r="D148">
        <v>0</v>
      </c>
      <c r="E148">
        <v>0</v>
      </c>
      <c r="F148">
        <v>0</v>
      </c>
      <c r="G148">
        <v>163.52000000000001</v>
      </c>
      <c r="H148">
        <f t="shared" ca="1" si="2"/>
        <v>142.35000000000002</v>
      </c>
      <c r="I148">
        <v>6.99</v>
      </c>
      <c r="J148">
        <v>733.41600000000005</v>
      </c>
      <c r="K148">
        <v>343.48599999999999</v>
      </c>
      <c r="L148" t="s">
        <v>13</v>
      </c>
      <c r="M148">
        <v>1183</v>
      </c>
      <c r="N148">
        <v>100</v>
      </c>
    </row>
    <row r="149" spans="1:14" x14ac:dyDescent="0.3">
      <c r="A149">
        <v>149</v>
      </c>
      <c r="B149">
        <v>5</v>
      </c>
      <c r="C149">
        <v>0</v>
      </c>
      <c r="D149">
        <v>0</v>
      </c>
      <c r="E149">
        <v>0</v>
      </c>
      <c r="F149">
        <v>0</v>
      </c>
      <c r="G149">
        <v>30.08</v>
      </c>
      <c r="H149">
        <f t="shared" ca="1" si="2"/>
        <v>8.9099999999999966</v>
      </c>
      <c r="I149">
        <v>16.309999999999999</v>
      </c>
      <c r="J149">
        <v>319.76799999999997</v>
      </c>
      <c r="K149">
        <v>330.94600000000003</v>
      </c>
      <c r="L149" t="s">
        <v>13</v>
      </c>
      <c r="M149">
        <v>1192</v>
      </c>
      <c r="N149">
        <v>100</v>
      </c>
    </row>
    <row r="150" spans="1:14" x14ac:dyDescent="0.3">
      <c r="A150">
        <v>150</v>
      </c>
      <c r="B150">
        <v>1.75</v>
      </c>
      <c r="C150">
        <v>0</v>
      </c>
      <c r="D150">
        <v>0</v>
      </c>
      <c r="E150">
        <v>0</v>
      </c>
      <c r="F150">
        <v>0</v>
      </c>
      <c r="G150">
        <v>21028.11</v>
      </c>
      <c r="H150">
        <f t="shared" ca="1" si="2"/>
        <v>21006.940000000002</v>
      </c>
      <c r="I150">
        <v>1.04</v>
      </c>
      <c r="J150">
        <v>903.22900000000004</v>
      </c>
      <c r="K150">
        <v>371.43900000000002</v>
      </c>
      <c r="L150" t="s">
        <v>13</v>
      </c>
      <c r="M150">
        <v>1200</v>
      </c>
      <c r="N150">
        <v>100</v>
      </c>
    </row>
    <row r="151" spans="1:14" x14ac:dyDescent="0.3">
      <c r="A151">
        <v>151</v>
      </c>
      <c r="B151">
        <v>1.66</v>
      </c>
      <c r="C151">
        <v>0</v>
      </c>
      <c r="D151">
        <v>0</v>
      </c>
      <c r="E151">
        <v>0</v>
      </c>
      <c r="F151">
        <v>0</v>
      </c>
      <c r="G151">
        <v>22209.51</v>
      </c>
      <c r="H151">
        <f t="shared" ca="1" si="2"/>
        <v>22188.34</v>
      </c>
      <c r="I151">
        <v>1.04</v>
      </c>
      <c r="J151">
        <v>906.26800000000003</v>
      </c>
      <c r="K151">
        <v>367.41300000000001</v>
      </c>
      <c r="L151" t="s">
        <v>13</v>
      </c>
      <c r="M151">
        <v>1207</v>
      </c>
      <c r="N151">
        <v>100</v>
      </c>
    </row>
    <row r="152" spans="1:14" x14ac:dyDescent="0.3">
      <c r="A152">
        <v>152</v>
      </c>
      <c r="B152">
        <v>5</v>
      </c>
      <c r="C152">
        <v>0</v>
      </c>
      <c r="D152">
        <v>0</v>
      </c>
      <c r="E152">
        <v>0</v>
      </c>
      <c r="F152">
        <v>0</v>
      </c>
      <c r="G152">
        <v>30.97</v>
      </c>
      <c r="H152">
        <f t="shared" ca="1" si="2"/>
        <v>9.7999999999999972</v>
      </c>
      <c r="I152">
        <v>16.07</v>
      </c>
      <c r="J152">
        <v>365.84100000000001</v>
      </c>
      <c r="K152">
        <v>357.99</v>
      </c>
      <c r="L152" t="s">
        <v>13</v>
      </c>
      <c r="M152">
        <v>1217</v>
      </c>
      <c r="N152">
        <v>100</v>
      </c>
    </row>
    <row r="153" spans="1:14" x14ac:dyDescent="0.3">
      <c r="A153">
        <v>153</v>
      </c>
      <c r="B153">
        <v>1.63</v>
      </c>
      <c r="C153">
        <v>0</v>
      </c>
      <c r="D153">
        <v>0</v>
      </c>
      <c r="E153">
        <v>0</v>
      </c>
      <c r="F153">
        <v>0</v>
      </c>
      <c r="G153">
        <v>22233.57</v>
      </c>
      <c r="H153">
        <f t="shared" ca="1" si="2"/>
        <v>22212.400000000001</v>
      </c>
      <c r="I153">
        <v>1.05</v>
      </c>
      <c r="J153">
        <v>980.48</v>
      </c>
      <c r="K153">
        <v>380.16199999999998</v>
      </c>
      <c r="L153" t="s">
        <v>13</v>
      </c>
      <c r="M153">
        <v>1224</v>
      </c>
      <c r="N153">
        <v>100</v>
      </c>
    </row>
    <row r="154" spans="1:14" x14ac:dyDescent="0.3">
      <c r="A154">
        <v>154</v>
      </c>
      <c r="B154">
        <v>5</v>
      </c>
      <c r="C154">
        <v>0</v>
      </c>
      <c r="D154">
        <v>0</v>
      </c>
      <c r="E154">
        <v>0</v>
      </c>
      <c r="F154">
        <v>0</v>
      </c>
      <c r="G154">
        <v>28.95</v>
      </c>
      <c r="H154">
        <f t="shared" ca="1" si="2"/>
        <v>7.7799999999999976</v>
      </c>
      <c r="I154">
        <v>16.62</v>
      </c>
      <c r="J154">
        <v>372.66899999999998</v>
      </c>
      <c r="K154">
        <v>340.25</v>
      </c>
      <c r="L154" t="s">
        <v>13</v>
      </c>
      <c r="M154">
        <v>1234</v>
      </c>
      <c r="N154">
        <v>100</v>
      </c>
    </row>
    <row r="155" spans="1:14" x14ac:dyDescent="0.3">
      <c r="A155">
        <v>155</v>
      </c>
      <c r="B155">
        <v>1.62</v>
      </c>
      <c r="C155">
        <v>0</v>
      </c>
      <c r="D155">
        <v>0</v>
      </c>
      <c r="E155">
        <v>0</v>
      </c>
      <c r="F155">
        <v>0</v>
      </c>
      <c r="G155">
        <v>22280.29</v>
      </c>
      <c r="H155">
        <f t="shared" ca="1" si="2"/>
        <v>22259.120000000003</v>
      </c>
      <c r="I155">
        <v>1.05</v>
      </c>
      <c r="J155">
        <v>978.66700000000003</v>
      </c>
      <c r="K155">
        <v>361.96800000000002</v>
      </c>
      <c r="L155" t="s">
        <v>13</v>
      </c>
      <c r="M155">
        <v>1241</v>
      </c>
      <c r="N155">
        <v>100</v>
      </c>
    </row>
    <row r="156" spans="1:14" x14ac:dyDescent="0.3">
      <c r="A156">
        <v>157</v>
      </c>
      <c r="B156">
        <v>5</v>
      </c>
      <c r="C156">
        <v>0</v>
      </c>
      <c r="D156">
        <v>0</v>
      </c>
      <c r="E156">
        <v>0</v>
      </c>
      <c r="F156">
        <v>0</v>
      </c>
      <c r="G156">
        <v>29.43</v>
      </c>
      <c r="H156">
        <f t="shared" ca="1" si="2"/>
        <v>8.259999999999998</v>
      </c>
      <c r="I156">
        <v>16.489999999999998</v>
      </c>
      <c r="J156">
        <v>461.30700000000002</v>
      </c>
      <c r="K156">
        <v>348.60300000000001</v>
      </c>
      <c r="L156" t="s">
        <v>13</v>
      </c>
      <c r="M156">
        <v>1251</v>
      </c>
      <c r="N156">
        <v>100</v>
      </c>
    </row>
    <row r="157" spans="1:14" x14ac:dyDescent="0.3">
      <c r="A157">
        <v>158</v>
      </c>
      <c r="B157">
        <v>5</v>
      </c>
      <c r="C157">
        <v>0</v>
      </c>
      <c r="D157">
        <v>0</v>
      </c>
      <c r="E157">
        <v>0</v>
      </c>
      <c r="F157">
        <v>0</v>
      </c>
      <c r="G157">
        <v>21.17</v>
      </c>
      <c r="H157">
        <f t="shared" ca="1" si="2"/>
        <v>0</v>
      </c>
      <c r="I157">
        <v>19.440000000000001</v>
      </c>
      <c r="J157">
        <v>257.31299999999999</v>
      </c>
      <c r="K157">
        <v>364.76799999999997</v>
      </c>
      <c r="L157" t="s">
        <v>13</v>
      </c>
      <c r="M157">
        <v>1261</v>
      </c>
      <c r="N157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57"/>
  <sheetViews>
    <sheetView tabSelected="1" topLeftCell="E139" workbookViewId="0">
      <selection activeCell="W60" sqref="W60"/>
    </sheetView>
  </sheetViews>
  <sheetFormatPr baseColWidth="10" defaultColWidth="8.88671875" defaultRowHeight="14.4" x14ac:dyDescent="0.3"/>
  <cols>
    <col min="15" max="15" width="11" customWidth="1"/>
  </cols>
  <sheetData>
    <row r="1" spans="1:2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28" x14ac:dyDescent="0.3">
      <c r="A2">
        <v>1</v>
      </c>
      <c r="B2">
        <v>0.78</v>
      </c>
      <c r="C2">
        <v>0</v>
      </c>
      <c r="D2">
        <v>0</v>
      </c>
      <c r="E2">
        <v>0</v>
      </c>
      <c r="F2">
        <v>0</v>
      </c>
      <c r="G2">
        <v>46854.8</v>
      </c>
      <c r="H2">
        <v>46833.630000000005</v>
      </c>
      <c r="I2">
        <v>1.05</v>
      </c>
      <c r="J2">
        <v>905.68</v>
      </c>
      <c r="K2">
        <v>332.21699999999998</v>
      </c>
      <c r="L2" t="s">
        <v>13</v>
      </c>
      <c r="M2">
        <v>1</v>
      </c>
      <c r="N2">
        <v>100</v>
      </c>
      <c r="O2" t="s">
        <v>14</v>
      </c>
      <c r="P2" t="s">
        <v>20</v>
      </c>
      <c r="Q2">
        <f>H2/(H2+H3)*100</f>
        <v>98.48010069719264</v>
      </c>
      <c r="R2">
        <f>AVERAGE(Q2:Q6)</f>
        <v>97.608120977336171</v>
      </c>
      <c r="S2">
        <f>_xlfn.STDEV.P(Q2:Q6)</f>
        <v>1.2763516242366746</v>
      </c>
      <c r="X2" t="s">
        <v>52</v>
      </c>
      <c r="Y2" t="s">
        <v>14</v>
      </c>
      <c r="Z2" t="s">
        <v>20</v>
      </c>
      <c r="AA2">
        <v>97.608120977336171</v>
      </c>
      <c r="AB2">
        <v>1.2763516242366746</v>
      </c>
    </row>
    <row r="3" spans="1:28" x14ac:dyDescent="0.3">
      <c r="A3">
        <v>2</v>
      </c>
      <c r="B3">
        <v>5</v>
      </c>
      <c r="C3">
        <v>0</v>
      </c>
      <c r="D3">
        <v>0</v>
      </c>
      <c r="E3">
        <v>0</v>
      </c>
      <c r="F3">
        <v>0</v>
      </c>
      <c r="G3">
        <v>743.98</v>
      </c>
      <c r="H3">
        <v>722.81000000000006</v>
      </c>
      <c r="I3">
        <v>3.28</v>
      </c>
      <c r="J3">
        <v>915.29899999999998</v>
      </c>
      <c r="K3">
        <v>348.31599999999997</v>
      </c>
      <c r="L3" t="s">
        <v>13</v>
      </c>
      <c r="M3">
        <v>10</v>
      </c>
      <c r="N3">
        <v>100</v>
      </c>
      <c r="Z3" t="s">
        <v>15</v>
      </c>
      <c r="AA3">
        <v>98.270750653910127</v>
      </c>
      <c r="AB3">
        <v>0.25046559058817441</v>
      </c>
    </row>
    <row r="4" spans="1:28" x14ac:dyDescent="0.3">
      <c r="A4">
        <v>3</v>
      </c>
      <c r="B4">
        <v>0.93</v>
      </c>
      <c r="C4">
        <v>0</v>
      </c>
      <c r="D4">
        <v>0</v>
      </c>
      <c r="E4">
        <v>0</v>
      </c>
      <c r="F4">
        <v>0</v>
      </c>
      <c r="G4">
        <v>39582.18</v>
      </c>
      <c r="H4">
        <v>39561.01</v>
      </c>
      <c r="I4">
        <v>1.04</v>
      </c>
      <c r="J4">
        <v>893.56500000000005</v>
      </c>
      <c r="K4">
        <v>346.87200000000001</v>
      </c>
      <c r="L4" t="s">
        <v>13</v>
      </c>
      <c r="M4">
        <v>16</v>
      </c>
      <c r="N4">
        <v>100</v>
      </c>
      <c r="Q4">
        <f>H4/(H4+H5)*100</f>
        <v>95.80342781531624</v>
      </c>
      <c r="Z4" t="s">
        <v>16</v>
      </c>
      <c r="AA4">
        <v>97.782857027928927</v>
      </c>
      <c r="AB4">
        <v>0.24880427424662344</v>
      </c>
    </row>
    <row r="5" spans="1:28" x14ac:dyDescent="0.3">
      <c r="A5">
        <v>4</v>
      </c>
      <c r="B5">
        <v>5</v>
      </c>
      <c r="C5">
        <v>0</v>
      </c>
      <c r="D5">
        <v>0</v>
      </c>
      <c r="E5">
        <v>0</v>
      </c>
      <c r="F5">
        <v>0</v>
      </c>
      <c r="G5">
        <v>1754.1</v>
      </c>
      <c r="H5">
        <v>1732.9299999999998</v>
      </c>
      <c r="I5">
        <v>2.14</v>
      </c>
      <c r="J5">
        <v>941.09100000000001</v>
      </c>
      <c r="K5">
        <v>348.97800000000001</v>
      </c>
      <c r="L5" t="s">
        <v>13</v>
      </c>
      <c r="M5">
        <v>25</v>
      </c>
      <c r="N5">
        <v>100</v>
      </c>
      <c r="Z5" t="s">
        <v>17</v>
      </c>
      <c r="AA5">
        <v>97.326818223240181</v>
      </c>
      <c r="AB5">
        <v>0.78007789766959668</v>
      </c>
    </row>
    <row r="6" spans="1:28" x14ac:dyDescent="0.3">
      <c r="A6">
        <v>5</v>
      </c>
      <c r="B6">
        <v>0.94</v>
      </c>
      <c r="C6">
        <v>0</v>
      </c>
      <c r="D6">
        <v>0</v>
      </c>
      <c r="E6">
        <v>0</v>
      </c>
      <c r="F6">
        <v>0</v>
      </c>
      <c r="G6">
        <v>39629.550000000003</v>
      </c>
      <c r="H6">
        <v>39608.380000000005</v>
      </c>
      <c r="I6">
        <v>1.04</v>
      </c>
      <c r="J6">
        <v>864.62199999999996</v>
      </c>
      <c r="K6">
        <v>353.012</v>
      </c>
      <c r="L6" t="s">
        <v>13</v>
      </c>
      <c r="M6">
        <v>31</v>
      </c>
      <c r="N6">
        <v>100</v>
      </c>
      <c r="Q6">
        <f>H6/(H6+H7)*100</f>
        <v>98.540834419499589</v>
      </c>
      <c r="Y6" t="s">
        <v>18</v>
      </c>
      <c r="Z6" t="s">
        <v>17</v>
      </c>
      <c r="AA6">
        <v>97.054221749405656</v>
      </c>
      <c r="AB6">
        <v>0.1935788690866341</v>
      </c>
    </row>
    <row r="7" spans="1:28" x14ac:dyDescent="0.3">
      <c r="A7">
        <v>6</v>
      </c>
      <c r="B7">
        <v>5</v>
      </c>
      <c r="C7">
        <v>0</v>
      </c>
      <c r="D7">
        <v>0</v>
      </c>
      <c r="E7">
        <v>0</v>
      </c>
      <c r="F7">
        <v>0</v>
      </c>
      <c r="G7">
        <v>607.67999999999995</v>
      </c>
      <c r="H7">
        <v>586.51</v>
      </c>
      <c r="I7">
        <v>3.63</v>
      </c>
      <c r="J7">
        <v>898.56799999999998</v>
      </c>
      <c r="K7">
        <v>338.12700000000001</v>
      </c>
      <c r="L7" t="s">
        <v>13</v>
      </c>
      <c r="M7">
        <v>40</v>
      </c>
      <c r="N7">
        <v>100</v>
      </c>
      <c r="Y7" t="s">
        <v>35</v>
      </c>
      <c r="Z7" t="s">
        <v>20</v>
      </c>
      <c r="AA7">
        <v>99.830394858545176</v>
      </c>
      <c r="AB7">
        <v>6.0275773942681972E-2</v>
      </c>
    </row>
    <row r="8" spans="1:28" x14ac:dyDescent="0.3">
      <c r="A8">
        <v>7</v>
      </c>
      <c r="B8">
        <v>0.76</v>
      </c>
      <c r="C8">
        <v>0</v>
      </c>
      <c r="D8">
        <v>0</v>
      </c>
      <c r="E8">
        <v>0</v>
      </c>
      <c r="F8">
        <v>0</v>
      </c>
      <c r="G8">
        <v>48533.83</v>
      </c>
      <c r="H8">
        <v>48512.66</v>
      </c>
      <c r="I8">
        <v>1.04</v>
      </c>
      <c r="J8">
        <v>837.21799999999996</v>
      </c>
      <c r="K8">
        <v>304.96300000000002</v>
      </c>
      <c r="L8" t="s">
        <v>13</v>
      </c>
      <c r="M8">
        <v>45</v>
      </c>
      <c r="N8">
        <v>100</v>
      </c>
      <c r="P8" t="s">
        <v>15</v>
      </c>
      <c r="Q8">
        <f>H8/(H8+H9)*100</f>
        <v>98.298282761764867</v>
      </c>
      <c r="R8">
        <f>AVERAGE(Q8:Q12)</f>
        <v>98.270750653910127</v>
      </c>
      <c r="S8">
        <f>_xlfn.STDEV.P(Q8:Q12)</f>
        <v>0.25046559058817441</v>
      </c>
      <c r="Z8" t="s">
        <v>15</v>
      </c>
      <c r="AA8">
        <v>99.921035007611465</v>
      </c>
      <c r="AB8">
        <v>2.7159539843262265E-2</v>
      </c>
    </row>
    <row r="9" spans="1:28" x14ac:dyDescent="0.3">
      <c r="A9">
        <v>8</v>
      </c>
      <c r="B9">
        <v>5</v>
      </c>
      <c r="C9">
        <v>0</v>
      </c>
      <c r="D9">
        <v>0</v>
      </c>
      <c r="E9">
        <v>0</v>
      </c>
      <c r="F9">
        <v>0</v>
      </c>
      <c r="G9">
        <v>861.01</v>
      </c>
      <c r="H9">
        <v>839.84</v>
      </c>
      <c r="I9">
        <v>3.05</v>
      </c>
      <c r="J9">
        <v>903.37300000000005</v>
      </c>
      <c r="K9">
        <v>337.99700000000001</v>
      </c>
      <c r="L9" t="s">
        <v>13</v>
      </c>
      <c r="M9">
        <v>55</v>
      </c>
      <c r="N9">
        <v>100</v>
      </c>
      <c r="Z9" t="s">
        <v>16</v>
      </c>
      <c r="AA9">
        <v>99.963271035661663</v>
      </c>
      <c r="AB9">
        <v>1.0431714828139161E-2</v>
      </c>
    </row>
    <row r="10" spans="1:28" x14ac:dyDescent="0.3">
      <c r="A10">
        <v>9</v>
      </c>
      <c r="B10">
        <v>0.38</v>
      </c>
      <c r="C10">
        <v>0</v>
      </c>
      <c r="D10">
        <v>0</v>
      </c>
      <c r="E10">
        <v>0</v>
      </c>
      <c r="F10">
        <v>0</v>
      </c>
      <c r="G10">
        <v>99968.14</v>
      </c>
      <c r="H10">
        <v>99946.97</v>
      </c>
      <c r="I10">
        <v>1.03</v>
      </c>
      <c r="J10">
        <v>621.91800000000001</v>
      </c>
      <c r="K10">
        <v>356.923</v>
      </c>
      <c r="L10" t="s">
        <v>13</v>
      </c>
      <c r="M10">
        <v>58</v>
      </c>
      <c r="N10">
        <v>100</v>
      </c>
      <c r="Q10">
        <f>H10/(H10+H11)*100</f>
        <v>98.562812992027759</v>
      </c>
      <c r="Z10" t="s">
        <v>17</v>
      </c>
      <c r="AA10">
        <v>99.955272011724716</v>
      </c>
      <c r="AB10">
        <v>2.5283990811740997E-2</v>
      </c>
    </row>
    <row r="11" spans="1:28" x14ac:dyDescent="0.3">
      <c r="A11">
        <v>10</v>
      </c>
      <c r="B11">
        <v>5</v>
      </c>
      <c r="C11">
        <v>0</v>
      </c>
      <c r="D11">
        <v>0</v>
      </c>
      <c r="E11">
        <v>0</v>
      </c>
      <c r="F11">
        <v>0</v>
      </c>
      <c r="G11">
        <v>1478.54</v>
      </c>
      <c r="H11">
        <v>1457.37</v>
      </c>
      <c r="I11">
        <v>2.33</v>
      </c>
      <c r="J11">
        <v>913.33900000000006</v>
      </c>
      <c r="K11">
        <v>360.76100000000002</v>
      </c>
      <c r="L11" t="s">
        <v>13</v>
      </c>
      <c r="M11">
        <v>68</v>
      </c>
      <c r="N11">
        <v>100</v>
      </c>
      <c r="Y11" t="s">
        <v>19</v>
      </c>
      <c r="Z11" t="s">
        <v>20</v>
      </c>
      <c r="AA11">
        <v>95.985756122869248</v>
      </c>
      <c r="AB11">
        <v>1.4585366607302728</v>
      </c>
    </row>
    <row r="12" spans="1:28" x14ac:dyDescent="0.3">
      <c r="A12">
        <v>11</v>
      </c>
      <c r="B12">
        <v>0.78</v>
      </c>
      <c r="C12">
        <v>0</v>
      </c>
      <c r="D12">
        <v>0</v>
      </c>
      <c r="E12">
        <v>0</v>
      </c>
      <c r="F12">
        <v>0</v>
      </c>
      <c r="G12">
        <v>47723.53</v>
      </c>
      <c r="H12">
        <v>47702.36</v>
      </c>
      <c r="I12">
        <v>1.04</v>
      </c>
      <c r="J12">
        <v>788.125</v>
      </c>
      <c r="K12">
        <v>328.04300000000001</v>
      </c>
      <c r="L12" t="s">
        <v>13</v>
      </c>
      <c r="M12">
        <v>73</v>
      </c>
      <c r="N12">
        <v>100</v>
      </c>
      <c r="Q12">
        <f>H12/(H12+H13)*100</f>
        <v>97.951156207937757</v>
      </c>
      <c r="Z12" t="s">
        <v>15</v>
      </c>
      <c r="AA12">
        <v>95.982173949654893</v>
      </c>
      <c r="AB12">
        <v>1.5980533760008144</v>
      </c>
    </row>
    <row r="13" spans="1:28" x14ac:dyDescent="0.3">
      <c r="A13">
        <v>12</v>
      </c>
      <c r="B13">
        <v>5</v>
      </c>
      <c r="C13">
        <v>0</v>
      </c>
      <c r="D13">
        <v>0</v>
      </c>
      <c r="E13">
        <v>0</v>
      </c>
      <c r="F13">
        <v>0</v>
      </c>
      <c r="G13">
        <v>1018.96</v>
      </c>
      <c r="H13">
        <v>997.79000000000008</v>
      </c>
      <c r="I13">
        <v>2.8</v>
      </c>
      <c r="J13">
        <v>929.93299999999999</v>
      </c>
      <c r="K13">
        <v>354.36799999999999</v>
      </c>
      <c r="L13" t="s">
        <v>13</v>
      </c>
      <c r="M13">
        <v>82</v>
      </c>
      <c r="N13">
        <v>100</v>
      </c>
      <c r="Z13" t="s">
        <v>16</v>
      </c>
      <c r="AA13">
        <v>91.1425559144364</v>
      </c>
      <c r="AB13">
        <v>3.1725747229716212</v>
      </c>
    </row>
    <row r="14" spans="1:28" x14ac:dyDescent="0.3">
      <c r="A14">
        <v>13</v>
      </c>
      <c r="B14">
        <v>0.68</v>
      </c>
      <c r="C14">
        <v>0</v>
      </c>
      <c r="D14">
        <v>0</v>
      </c>
      <c r="E14">
        <v>0</v>
      </c>
      <c r="F14">
        <v>0</v>
      </c>
      <c r="G14">
        <v>55821.37</v>
      </c>
      <c r="H14">
        <v>55800.200000000004</v>
      </c>
      <c r="I14">
        <v>1.03</v>
      </c>
      <c r="J14">
        <v>698.85900000000004</v>
      </c>
      <c r="K14">
        <v>304.17599999999999</v>
      </c>
      <c r="L14" t="s">
        <v>13</v>
      </c>
      <c r="M14">
        <v>87</v>
      </c>
      <c r="N14">
        <v>100</v>
      </c>
      <c r="P14" t="s">
        <v>16</v>
      </c>
      <c r="Q14">
        <f>H14/(H14+H15)*100</f>
        <v>98.03166130217555</v>
      </c>
      <c r="R14">
        <f>AVERAGE(Q14:Q18)</f>
        <v>97.782857027928927</v>
      </c>
      <c r="S14">
        <f>_xlfn.STDEV.P(Q14:Q18)</f>
        <v>0.24880427424662344</v>
      </c>
      <c r="Z14" t="s">
        <v>17</v>
      </c>
      <c r="AA14">
        <v>94.900886193930376</v>
      </c>
      <c r="AB14">
        <v>2.5777113959379547</v>
      </c>
    </row>
    <row r="15" spans="1:28" x14ac:dyDescent="0.3">
      <c r="A15">
        <v>14</v>
      </c>
      <c r="B15">
        <v>5</v>
      </c>
      <c r="C15">
        <v>0</v>
      </c>
      <c r="D15">
        <v>0</v>
      </c>
      <c r="E15">
        <v>0</v>
      </c>
      <c r="F15">
        <v>0</v>
      </c>
      <c r="G15">
        <v>1141.56</v>
      </c>
      <c r="H15">
        <v>1120.3899999999999</v>
      </c>
      <c r="I15">
        <v>2.65</v>
      </c>
      <c r="J15">
        <v>921.14700000000005</v>
      </c>
      <c r="K15">
        <v>345.91399999999999</v>
      </c>
      <c r="L15" t="s">
        <v>13</v>
      </c>
      <c r="M15">
        <v>96</v>
      </c>
      <c r="N15">
        <v>100</v>
      </c>
    </row>
    <row r="16" spans="1:28" x14ac:dyDescent="0.3">
      <c r="A16">
        <v>15</v>
      </c>
      <c r="B16">
        <v>0.68</v>
      </c>
      <c r="C16">
        <v>0</v>
      </c>
      <c r="D16">
        <v>0</v>
      </c>
      <c r="E16">
        <v>0</v>
      </c>
      <c r="F16">
        <v>0</v>
      </c>
      <c r="G16">
        <v>54065.13</v>
      </c>
      <c r="H16">
        <v>54043.96</v>
      </c>
      <c r="I16">
        <v>1.04</v>
      </c>
      <c r="J16">
        <v>861.197</v>
      </c>
      <c r="K16">
        <v>312.04399999999998</v>
      </c>
      <c r="L16" t="s">
        <v>13</v>
      </c>
      <c r="M16">
        <v>101</v>
      </c>
      <c r="N16">
        <v>100</v>
      </c>
      <c r="Q16">
        <f>H16/(H16+H17)*100</f>
        <v>97.534052753682303</v>
      </c>
      <c r="X16" t="s">
        <v>50</v>
      </c>
      <c r="Y16">
        <v>40</v>
      </c>
      <c r="Z16">
        <v>99.431433830051802</v>
      </c>
      <c r="AA16">
        <v>0.22883017936406908</v>
      </c>
    </row>
    <row r="17" spans="1:27" x14ac:dyDescent="0.3">
      <c r="A17">
        <v>16</v>
      </c>
      <c r="B17">
        <v>5</v>
      </c>
      <c r="C17">
        <v>0</v>
      </c>
      <c r="D17">
        <v>0</v>
      </c>
      <c r="E17">
        <v>0</v>
      </c>
      <c r="F17">
        <v>0</v>
      </c>
      <c r="G17">
        <v>1387.56</v>
      </c>
      <c r="H17">
        <v>1366.3899999999999</v>
      </c>
      <c r="I17">
        <v>2.4</v>
      </c>
      <c r="J17">
        <v>925.06700000000001</v>
      </c>
      <c r="K17">
        <v>373.88200000000001</v>
      </c>
      <c r="L17" t="s">
        <v>13</v>
      </c>
      <c r="M17">
        <v>111</v>
      </c>
      <c r="N17">
        <v>100</v>
      </c>
      <c r="Y17">
        <v>70</v>
      </c>
      <c r="Z17">
        <v>99.168350017124411</v>
      </c>
      <c r="AA17">
        <v>1.5548021701135332E-2</v>
      </c>
    </row>
    <row r="18" spans="1:27" x14ac:dyDescent="0.3">
      <c r="A18">
        <v>17</v>
      </c>
      <c r="B18">
        <v>0.79</v>
      </c>
      <c r="C18">
        <v>0</v>
      </c>
      <c r="D18">
        <v>0</v>
      </c>
      <c r="E18">
        <v>0</v>
      </c>
      <c r="F18">
        <v>0</v>
      </c>
      <c r="G18">
        <v>47954.92</v>
      </c>
      <c r="H18">
        <v>47933.75</v>
      </c>
      <c r="I18">
        <v>1.03</v>
      </c>
      <c r="J18">
        <v>512.38699999999994</v>
      </c>
      <c r="K18">
        <v>441.43</v>
      </c>
      <c r="L18" t="s">
        <v>13</v>
      </c>
      <c r="M18">
        <v>116</v>
      </c>
      <c r="N18">
        <v>100</v>
      </c>
      <c r="Y18">
        <v>100</v>
      </c>
      <c r="Z18">
        <v>95.408990764338043</v>
      </c>
      <c r="AA18">
        <v>2.2314645742920263</v>
      </c>
    </row>
    <row r="19" spans="1:27" x14ac:dyDescent="0.3">
      <c r="A19">
        <v>18</v>
      </c>
      <c r="B19">
        <v>5</v>
      </c>
      <c r="C19">
        <v>0</v>
      </c>
      <c r="D19">
        <v>0</v>
      </c>
      <c r="E19">
        <v>0</v>
      </c>
      <c r="F19">
        <v>0</v>
      </c>
      <c r="G19">
        <v>2746.2</v>
      </c>
      <c r="H19">
        <v>2725.0299999999997</v>
      </c>
      <c r="I19">
        <v>1.71</v>
      </c>
      <c r="J19">
        <v>930.63499999999999</v>
      </c>
      <c r="K19">
        <v>333.16899999999998</v>
      </c>
      <c r="L19" t="s">
        <v>13</v>
      </c>
      <c r="M19">
        <v>125</v>
      </c>
      <c r="N19">
        <v>100</v>
      </c>
      <c r="Y19">
        <v>140</v>
      </c>
      <c r="Z19">
        <v>76.094657533411976</v>
      </c>
      <c r="AA19">
        <v>0.77758689934911196</v>
      </c>
    </row>
    <row r="20" spans="1:27" x14ac:dyDescent="0.3">
      <c r="A20">
        <v>19</v>
      </c>
      <c r="B20">
        <v>0.97</v>
      </c>
      <c r="C20">
        <v>0</v>
      </c>
      <c r="D20">
        <v>0</v>
      </c>
      <c r="E20">
        <v>0</v>
      </c>
      <c r="F20">
        <v>0</v>
      </c>
      <c r="G20">
        <v>38039.870000000003</v>
      </c>
      <c r="H20">
        <v>38018.700000000004</v>
      </c>
      <c r="I20">
        <v>1.04</v>
      </c>
      <c r="J20">
        <v>891.06299999999999</v>
      </c>
      <c r="K20">
        <v>388.15300000000002</v>
      </c>
      <c r="L20" t="s">
        <v>13</v>
      </c>
      <c r="M20">
        <v>131</v>
      </c>
      <c r="N20">
        <v>100</v>
      </c>
      <c r="P20" t="s">
        <v>17</v>
      </c>
      <c r="Q20">
        <f>H20/(H20+H21)*100</f>
        <v>97.370571722076136</v>
      </c>
      <c r="R20">
        <f>AVERAGE(Q20:Q24)</f>
        <v>97.326818223240181</v>
      </c>
      <c r="S20">
        <f>_xlfn.STDEV.P(Q20:Q24)</f>
        <v>0.78007789766959668</v>
      </c>
      <c r="Y20">
        <v>200</v>
      </c>
      <c r="Z20">
        <v>70.485650490061516</v>
      </c>
      <c r="AA20">
        <v>5.1967710003599894</v>
      </c>
    </row>
    <row r="21" spans="1:27" x14ac:dyDescent="0.3">
      <c r="A21">
        <v>20</v>
      </c>
      <c r="B21">
        <v>5</v>
      </c>
      <c r="C21">
        <v>0</v>
      </c>
      <c r="D21">
        <v>0</v>
      </c>
      <c r="E21">
        <v>0</v>
      </c>
      <c r="F21">
        <v>0</v>
      </c>
      <c r="G21">
        <v>1047.8399999999999</v>
      </c>
      <c r="H21">
        <v>1026.6699999999998</v>
      </c>
      <c r="I21">
        <v>1.1499999999999999</v>
      </c>
      <c r="J21">
        <v>845.69</v>
      </c>
      <c r="K21">
        <v>329.08300000000003</v>
      </c>
      <c r="L21" t="s">
        <v>13</v>
      </c>
      <c r="M21">
        <v>140</v>
      </c>
      <c r="N21">
        <v>100</v>
      </c>
      <c r="X21" t="s">
        <v>19</v>
      </c>
      <c r="Y21">
        <v>10</v>
      </c>
      <c r="Z21">
        <v>99.980620259983766</v>
      </c>
      <c r="AA21">
        <v>1.9552722017065036E-3</v>
      </c>
    </row>
    <row r="22" spans="1:27" x14ac:dyDescent="0.3">
      <c r="A22">
        <v>21</v>
      </c>
      <c r="B22">
        <v>0.76</v>
      </c>
      <c r="C22">
        <v>0</v>
      </c>
      <c r="D22">
        <v>0</v>
      </c>
      <c r="E22">
        <v>0</v>
      </c>
      <c r="F22">
        <v>0</v>
      </c>
      <c r="G22">
        <v>48904.31</v>
      </c>
      <c r="H22">
        <v>48883.14</v>
      </c>
      <c r="I22">
        <v>1.04</v>
      </c>
      <c r="J22">
        <v>831.52200000000005</v>
      </c>
      <c r="K22">
        <v>340.88200000000001</v>
      </c>
      <c r="L22" t="s">
        <v>13</v>
      </c>
      <c r="M22">
        <v>145</v>
      </c>
      <c r="N22">
        <v>100</v>
      </c>
      <c r="Q22">
        <f>H22/(H22+H23)*100</f>
        <v>96.35029676862888</v>
      </c>
      <c r="Y22">
        <v>20</v>
      </c>
      <c r="Z22">
        <v>99.802893835932807</v>
      </c>
      <c r="AA22">
        <v>0.23962014733085055</v>
      </c>
    </row>
    <row r="23" spans="1:27" x14ac:dyDescent="0.3">
      <c r="A23">
        <v>22</v>
      </c>
      <c r="B23">
        <v>5</v>
      </c>
      <c r="C23">
        <v>0</v>
      </c>
      <c r="D23">
        <v>0</v>
      </c>
      <c r="E23">
        <v>0</v>
      </c>
      <c r="F23">
        <v>0</v>
      </c>
      <c r="G23">
        <v>1872.84</v>
      </c>
      <c r="H23">
        <v>1851.6699999999998</v>
      </c>
      <c r="I23">
        <v>1.67</v>
      </c>
      <c r="J23">
        <v>939.76900000000001</v>
      </c>
      <c r="K23">
        <v>375.34500000000003</v>
      </c>
      <c r="L23" t="s">
        <v>13</v>
      </c>
      <c r="M23">
        <v>154</v>
      </c>
      <c r="N23">
        <v>100</v>
      </c>
      <c r="Y23">
        <v>40</v>
      </c>
      <c r="Z23">
        <v>94.385471015461647</v>
      </c>
      <c r="AA23">
        <v>1.1112749035920793</v>
      </c>
    </row>
    <row r="24" spans="1:27" x14ac:dyDescent="0.3">
      <c r="A24">
        <v>23</v>
      </c>
      <c r="B24">
        <v>0.37</v>
      </c>
      <c r="C24">
        <v>0</v>
      </c>
      <c r="D24">
        <v>0</v>
      </c>
      <c r="E24">
        <v>0</v>
      </c>
      <c r="F24">
        <v>0</v>
      </c>
      <c r="G24">
        <v>101616.62</v>
      </c>
      <c r="H24">
        <v>101595.45</v>
      </c>
      <c r="I24">
        <v>1.03</v>
      </c>
      <c r="J24">
        <v>913.72500000000002</v>
      </c>
      <c r="K24">
        <v>344.57</v>
      </c>
      <c r="L24" t="s">
        <v>13</v>
      </c>
      <c r="M24">
        <v>157</v>
      </c>
      <c r="N24">
        <v>100</v>
      </c>
      <c r="Q24">
        <f>H24/(H24+H25)*100</f>
        <v>98.259586179015514</v>
      </c>
      <c r="Y24">
        <v>70</v>
      </c>
      <c r="Z24">
        <v>83.631302019191992</v>
      </c>
      <c r="AA24">
        <v>3.5229088268602098</v>
      </c>
    </row>
    <row r="25" spans="1:27" x14ac:dyDescent="0.3">
      <c r="A25">
        <v>24</v>
      </c>
      <c r="B25">
        <v>5</v>
      </c>
      <c r="C25">
        <v>0</v>
      </c>
      <c r="D25">
        <v>0</v>
      </c>
      <c r="E25">
        <v>0</v>
      </c>
      <c r="F25">
        <v>0</v>
      </c>
      <c r="G25">
        <v>1820.67</v>
      </c>
      <c r="H25">
        <v>1799.5</v>
      </c>
      <c r="I25">
        <v>2.1</v>
      </c>
      <c r="J25">
        <v>905.03300000000002</v>
      </c>
      <c r="K25">
        <v>339.54199999999997</v>
      </c>
      <c r="L25" t="s">
        <v>13</v>
      </c>
      <c r="M25">
        <v>167</v>
      </c>
      <c r="N25">
        <v>100</v>
      </c>
      <c r="Y25">
        <v>100</v>
      </c>
      <c r="Z25">
        <v>74.566517747141205</v>
      </c>
      <c r="AA25">
        <v>2.6584356443824433</v>
      </c>
    </row>
    <row r="26" spans="1:27" x14ac:dyDescent="0.3">
      <c r="A26">
        <v>25</v>
      </c>
      <c r="B26">
        <v>0.81</v>
      </c>
      <c r="C26">
        <v>0</v>
      </c>
      <c r="D26">
        <v>0</v>
      </c>
      <c r="E26">
        <v>0</v>
      </c>
      <c r="F26">
        <v>0</v>
      </c>
      <c r="G26">
        <v>46219.79</v>
      </c>
      <c r="H26">
        <v>46198.62</v>
      </c>
      <c r="I26">
        <v>1.03</v>
      </c>
      <c r="J26">
        <v>826.39700000000005</v>
      </c>
      <c r="K26">
        <v>345.529</v>
      </c>
      <c r="L26" t="s">
        <v>13</v>
      </c>
      <c r="M26">
        <v>172</v>
      </c>
      <c r="N26">
        <v>100</v>
      </c>
      <c r="O26" t="s">
        <v>18</v>
      </c>
      <c r="P26" t="s">
        <v>17</v>
      </c>
      <c r="Q26">
        <f>H26/(H26+H27)*100</f>
        <v>96.980581052787144</v>
      </c>
      <c r="R26">
        <f>AVERAGE(Q26:Q30)</f>
        <v>97.054221749405656</v>
      </c>
      <c r="S26">
        <f>_xlfn.STDEV.P(Q26:Q30)</f>
        <v>0.1935788690866341</v>
      </c>
      <c r="Y26">
        <v>140</v>
      </c>
      <c r="Z26">
        <v>67.439450407240145</v>
      </c>
      <c r="AA26">
        <v>4.9144126799711998</v>
      </c>
    </row>
    <row r="27" spans="1:27" x14ac:dyDescent="0.3">
      <c r="A27">
        <v>26</v>
      </c>
      <c r="B27">
        <v>5</v>
      </c>
      <c r="C27">
        <v>0</v>
      </c>
      <c r="D27">
        <v>0</v>
      </c>
      <c r="E27">
        <v>0</v>
      </c>
      <c r="F27">
        <v>0</v>
      </c>
      <c r="G27">
        <v>1459.53</v>
      </c>
      <c r="H27">
        <v>1438.36</v>
      </c>
      <c r="I27">
        <v>1.8</v>
      </c>
      <c r="J27">
        <v>959.82299999999998</v>
      </c>
      <c r="K27">
        <v>360.71899999999999</v>
      </c>
      <c r="L27" t="s">
        <v>13</v>
      </c>
      <c r="M27">
        <v>182</v>
      </c>
      <c r="N27">
        <v>100</v>
      </c>
      <c r="Y27">
        <v>200</v>
      </c>
      <c r="Z27">
        <v>20.160561233780882</v>
      </c>
      <c r="AA27">
        <v>1.0123005507893765</v>
      </c>
    </row>
    <row r="28" spans="1:27" x14ac:dyDescent="0.3">
      <c r="A28">
        <v>27</v>
      </c>
      <c r="B28">
        <v>0.96</v>
      </c>
      <c r="C28">
        <v>0</v>
      </c>
      <c r="D28">
        <v>0</v>
      </c>
      <c r="E28">
        <v>0</v>
      </c>
      <c r="F28">
        <v>0</v>
      </c>
      <c r="G28">
        <v>39950.769999999997</v>
      </c>
      <c r="H28">
        <v>39929.599999999999</v>
      </c>
      <c r="I28">
        <v>1.02</v>
      </c>
      <c r="J28">
        <v>628.67999999999995</v>
      </c>
      <c r="K28">
        <v>408.18900000000002</v>
      </c>
      <c r="L28" t="s">
        <v>13</v>
      </c>
      <c r="M28">
        <v>187</v>
      </c>
      <c r="N28">
        <v>100</v>
      </c>
      <c r="Q28">
        <f>H28/(H28+H29)*100</f>
        <v>97.31938822465041</v>
      </c>
    </row>
    <row r="29" spans="1:27" x14ac:dyDescent="0.3">
      <c r="A29">
        <v>28</v>
      </c>
      <c r="B29">
        <v>5</v>
      </c>
      <c r="C29">
        <v>0</v>
      </c>
      <c r="D29">
        <v>0</v>
      </c>
      <c r="E29">
        <v>0</v>
      </c>
      <c r="F29">
        <v>0</v>
      </c>
      <c r="G29">
        <v>1121.01</v>
      </c>
      <c r="H29">
        <v>1099.8399999999999</v>
      </c>
      <c r="I29">
        <v>1.6</v>
      </c>
      <c r="J29">
        <v>897.59199999999998</v>
      </c>
      <c r="K29">
        <v>379.255</v>
      </c>
      <c r="L29" t="s">
        <v>13</v>
      </c>
      <c r="M29">
        <v>197</v>
      </c>
      <c r="N29">
        <v>100</v>
      </c>
    </row>
    <row r="30" spans="1:27" x14ac:dyDescent="0.3">
      <c r="A30">
        <v>29</v>
      </c>
      <c r="B30">
        <v>0.79</v>
      </c>
      <c r="C30">
        <v>0</v>
      </c>
      <c r="D30">
        <v>0</v>
      </c>
      <c r="E30">
        <v>0</v>
      </c>
      <c r="F30">
        <v>0</v>
      </c>
      <c r="G30">
        <v>45949.46</v>
      </c>
      <c r="H30">
        <v>45928.29</v>
      </c>
      <c r="I30">
        <v>1.05</v>
      </c>
      <c r="J30">
        <v>893.08100000000002</v>
      </c>
      <c r="K30">
        <v>317.05200000000002</v>
      </c>
      <c r="L30" t="s">
        <v>13</v>
      </c>
      <c r="M30">
        <v>202</v>
      </c>
      <c r="N30">
        <v>100</v>
      </c>
      <c r="Q30">
        <f>H30/(H30+H31)*100</f>
        <v>96.862695970779399</v>
      </c>
    </row>
    <row r="31" spans="1:27" x14ac:dyDescent="0.3">
      <c r="A31">
        <v>30</v>
      </c>
      <c r="B31">
        <v>5</v>
      </c>
      <c r="C31">
        <v>0</v>
      </c>
      <c r="D31">
        <v>0</v>
      </c>
      <c r="E31">
        <v>0</v>
      </c>
      <c r="F31">
        <v>0</v>
      </c>
      <c r="G31">
        <v>1508.75</v>
      </c>
      <c r="H31">
        <v>1487.58</v>
      </c>
      <c r="I31">
        <v>2.2999999999999998</v>
      </c>
      <c r="J31">
        <v>869.59400000000005</v>
      </c>
      <c r="K31">
        <v>334.565</v>
      </c>
      <c r="L31" t="s">
        <v>13</v>
      </c>
      <c r="M31">
        <v>212</v>
      </c>
      <c r="N31">
        <v>100</v>
      </c>
    </row>
    <row r="32" spans="1:27" x14ac:dyDescent="0.3">
      <c r="A32">
        <v>31</v>
      </c>
      <c r="B32">
        <v>0.67</v>
      </c>
      <c r="C32">
        <v>0</v>
      </c>
      <c r="D32">
        <v>0</v>
      </c>
      <c r="E32">
        <v>0</v>
      </c>
      <c r="F32">
        <v>0</v>
      </c>
      <c r="G32">
        <v>54714.39</v>
      </c>
      <c r="H32">
        <v>54693.22</v>
      </c>
      <c r="I32">
        <v>1.04</v>
      </c>
      <c r="J32">
        <v>820.95899999999995</v>
      </c>
      <c r="K32">
        <v>300.589</v>
      </c>
      <c r="L32" t="s">
        <v>13</v>
      </c>
      <c r="M32">
        <v>216</v>
      </c>
      <c r="N32">
        <v>100</v>
      </c>
      <c r="O32" t="s">
        <v>35</v>
      </c>
      <c r="P32" t="s">
        <v>20</v>
      </c>
      <c r="Q32">
        <f>H32/(H32+H33)*100</f>
        <v>99.906602233837845</v>
      </c>
      <c r="R32">
        <f>AVERAGE(Q32:Q36)</f>
        <v>99.830394858545176</v>
      </c>
      <c r="S32">
        <f>_xlfn.STDEV.P(Q32:Q36)</f>
        <v>6.0275773942681972E-2</v>
      </c>
    </row>
    <row r="33" spans="1:19" x14ac:dyDescent="0.3">
      <c r="A33">
        <v>32</v>
      </c>
      <c r="B33">
        <v>5</v>
      </c>
      <c r="C33">
        <v>0</v>
      </c>
      <c r="D33">
        <v>0</v>
      </c>
      <c r="E33">
        <v>0</v>
      </c>
      <c r="F33">
        <v>0</v>
      </c>
      <c r="G33">
        <v>72.3</v>
      </c>
      <c r="H33">
        <v>51.129999999999995</v>
      </c>
      <c r="I33">
        <v>10.52</v>
      </c>
      <c r="J33">
        <v>619.85699999999997</v>
      </c>
      <c r="K33">
        <v>369.04700000000003</v>
      </c>
      <c r="L33" t="s">
        <v>13</v>
      </c>
      <c r="M33">
        <v>226</v>
      </c>
      <c r="N33">
        <v>100</v>
      </c>
    </row>
    <row r="34" spans="1:19" x14ac:dyDescent="0.3">
      <c r="A34">
        <v>33</v>
      </c>
      <c r="B34">
        <v>0.81</v>
      </c>
      <c r="C34">
        <v>0</v>
      </c>
      <c r="D34">
        <v>0</v>
      </c>
      <c r="E34">
        <v>0</v>
      </c>
      <c r="F34">
        <v>0</v>
      </c>
      <c r="G34">
        <v>45305.93</v>
      </c>
      <c r="H34">
        <v>45284.76</v>
      </c>
      <c r="I34">
        <v>1.04</v>
      </c>
      <c r="J34">
        <v>864.73199999999997</v>
      </c>
      <c r="K34">
        <v>314.81400000000002</v>
      </c>
      <c r="L34" t="s">
        <v>13</v>
      </c>
      <c r="M34">
        <v>231</v>
      </c>
      <c r="N34">
        <v>100</v>
      </c>
      <c r="Q34">
        <f>H34/(H34+H35)*100</f>
        <v>99.825368056330149</v>
      </c>
    </row>
    <row r="35" spans="1:19" x14ac:dyDescent="0.3">
      <c r="A35">
        <v>34</v>
      </c>
      <c r="B35">
        <v>5</v>
      </c>
      <c r="C35">
        <v>0</v>
      </c>
      <c r="D35">
        <v>0</v>
      </c>
      <c r="E35">
        <v>0</v>
      </c>
      <c r="F35">
        <v>0</v>
      </c>
      <c r="G35">
        <v>100.39</v>
      </c>
      <c r="H35">
        <v>79.22</v>
      </c>
      <c r="I35">
        <v>8.93</v>
      </c>
      <c r="J35">
        <v>726.56799999999998</v>
      </c>
      <c r="K35">
        <v>339.08100000000002</v>
      </c>
      <c r="L35" t="s">
        <v>13</v>
      </c>
      <c r="M35">
        <v>240</v>
      </c>
      <c r="N35">
        <v>100</v>
      </c>
    </row>
    <row r="36" spans="1:19" x14ac:dyDescent="0.3">
      <c r="A36">
        <v>35</v>
      </c>
      <c r="B36">
        <v>0.73</v>
      </c>
      <c r="C36">
        <v>0</v>
      </c>
      <c r="D36">
        <v>0</v>
      </c>
      <c r="E36">
        <v>0</v>
      </c>
      <c r="F36">
        <v>0</v>
      </c>
      <c r="G36">
        <v>52000.13</v>
      </c>
      <c r="H36">
        <v>51978.96</v>
      </c>
      <c r="I36">
        <v>1.03</v>
      </c>
      <c r="J36">
        <v>498.54599999999999</v>
      </c>
      <c r="K36">
        <v>403.16699999999997</v>
      </c>
      <c r="L36" t="s">
        <v>13</v>
      </c>
      <c r="M36">
        <v>245</v>
      </c>
      <c r="N36">
        <v>100</v>
      </c>
      <c r="Q36">
        <f>H36/(H36+H37)*100</f>
        <v>99.759214285467536</v>
      </c>
    </row>
    <row r="37" spans="1:19" x14ac:dyDescent="0.3">
      <c r="A37">
        <v>36</v>
      </c>
      <c r="B37">
        <v>5</v>
      </c>
      <c r="C37">
        <v>0</v>
      </c>
      <c r="D37">
        <v>0</v>
      </c>
      <c r="E37">
        <v>0</v>
      </c>
      <c r="F37">
        <v>0</v>
      </c>
      <c r="G37">
        <v>146.63</v>
      </c>
      <c r="H37">
        <v>125.46</v>
      </c>
      <c r="I37">
        <v>7.39</v>
      </c>
      <c r="J37">
        <v>737.93700000000001</v>
      </c>
      <c r="K37">
        <v>336.87299999999999</v>
      </c>
      <c r="L37" t="s">
        <v>13</v>
      </c>
      <c r="M37">
        <v>255</v>
      </c>
      <c r="N37">
        <v>100</v>
      </c>
    </row>
    <row r="38" spans="1:19" x14ac:dyDescent="0.3">
      <c r="A38">
        <v>37</v>
      </c>
      <c r="B38">
        <v>0.82</v>
      </c>
      <c r="C38">
        <v>0</v>
      </c>
      <c r="D38">
        <v>0</v>
      </c>
      <c r="E38">
        <v>0</v>
      </c>
      <c r="F38">
        <v>0</v>
      </c>
      <c r="G38">
        <v>44565.43</v>
      </c>
      <c r="H38">
        <v>44544.26</v>
      </c>
      <c r="I38">
        <v>1.05</v>
      </c>
      <c r="J38">
        <v>840.79100000000005</v>
      </c>
      <c r="K38">
        <v>298.87700000000001</v>
      </c>
      <c r="L38" t="s">
        <v>13</v>
      </c>
      <c r="M38">
        <v>260</v>
      </c>
      <c r="N38">
        <v>100</v>
      </c>
      <c r="P38" t="s">
        <v>15</v>
      </c>
      <c r="Q38">
        <f>H38/(H38+H39)*100</f>
        <v>99.924783171171114</v>
      </c>
      <c r="R38">
        <f>AVERAGE(Q38:Q42)</f>
        <v>99.921035007611465</v>
      </c>
      <c r="S38">
        <f>_xlfn.STDEV.P(Q38:Q42)</f>
        <v>2.7159539843262265E-2</v>
      </c>
    </row>
    <row r="39" spans="1:19" x14ac:dyDescent="0.3">
      <c r="A39">
        <v>38</v>
      </c>
      <c r="B39">
        <v>5</v>
      </c>
      <c r="C39">
        <v>0</v>
      </c>
      <c r="D39">
        <v>0</v>
      </c>
      <c r="E39">
        <v>0</v>
      </c>
      <c r="F39">
        <v>0</v>
      </c>
      <c r="G39">
        <v>54.7</v>
      </c>
      <c r="H39">
        <v>33.53</v>
      </c>
      <c r="I39">
        <v>12.09</v>
      </c>
      <c r="J39">
        <v>449.68599999999998</v>
      </c>
      <c r="K39">
        <v>347.58300000000003</v>
      </c>
      <c r="L39" t="s">
        <v>13</v>
      </c>
      <c r="M39">
        <v>269</v>
      </c>
      <c r="N39">
        <v>100</v>
      </c>
    </row>
    <row r="40" spans="1:19" x14ac:dyDescent="0.3">
      <c r="A40">
        <v>39</v>
      </c>
      <c r="B40">
        <v>0.8</v>
      </c>
      <c r="C40">
        <v>0</v>
      </c>
      <c r="D40">
        <v>0</v>
      </c>
      <c r="E40">
        <v>0</v>
      </c>
      <c r="F40">
        <v>0</v>
      </c>
      <c r="G40">
        <v>45710.69</v>
      </c>
      <c r="H40">
        <v>45689.520000000004</v>
      </c>
      <c r="I40">
        <v>1.05</v>
      </c>
      <c r="J40">
        <v>840.11400000000003</v>
      </c>
      <c r="K40">
        <v>304.512</v>
      </c>
      <c r="L40" t="s">
        <v>13</v>
      </c>
      <c r="M40">
        <v>275</v>
      </c>
      <c r="N40">
        <v>100</v>
      </c>
      <c r="Q40">
        <f>H40/(H40+H41)*100</f>
        <v>99.952265674119374</v>
      </c>
    </row>
    <row r="41" spans="1:19" x14ac:dyDescent="0.3">
      <c r="A41">
        <v>40</v>
      </c>
      <c r="B41">
        <v>5</v>
      </c>
      <c r="C41">
        <v>0</v>
      </c>
      <c r="D41">
        <v>0</v>
      </c>
      <c r="E41">
        <v>0</v>
      </c>
      <c r="F41">
        <v>0</v>
      </c>
      <c r="G41">
        <v>42.99</v>
      </c>
      <c r="H41">
        <v>21.82</v>
      </c>
      <c r="I41">
        <v>13.64</v>
      </c>
      <c r="J41">
        <v>452.87099999999998</v>
      </c>
      <c r="K41">
        <v>338.88299999999998</v>
      </c>
      <c r="L41" t="s">
        <v>13</v>
      </c>
      <c r="M41">
        <v>284</v>
      </c>
      <c r="N41">
        <v>100</v>
      </c>
    </row>
    <row r="42" spans="1:19" x14ac:dyDescent="0.3">
      <c r="A42">
        <v>41</v>
      </c>
      <c r="B42">
        <v>0.74</v>
      </c>
      <c r="C42">
        <v>0</v>
      </c>
      <c r="D42">
        <v>0</v>
      </c>
      <c r="E42">
        <v>0</v>
      </c>
      <c r="F42">
        <v>0</v>
      </c>
      <c r="G42">
        <v>49664.47</v>
      </c>
      <c r="H42">
        <v>49643.3</v>
      </c>
      <c r="I42">
        <v>1.04</v>
      </c>
      <c r="J42">
        <v>841.58100000000002</v>
      </c>
      <c r="K42">
        <v>302.83300000000003</v>
      </c>
      <c r="L42" t="s">
        <v>13</v>
      </c>
      <c r="M42">
        <v>289</v>
      </c>
      <c r="N42">
        <v>100</v>
      </c>
      <c r="Q42">
        <f>H42/(H42+H43)*100</f>
        <v>99.886056177543907</v>
      </c>
    </row>
    <row r="43" spans="1:19" x14ac:dyDescent="0.3">
      <c r="A43">
        <v>42</v>
      </c>
      <c r="B43">
        <v>5</v>
      </c>
      <c r="C43">
        <v>0</v>
      </c>
      <c r="D43">
        <v>0</v>
      </c>
      <c r="E43">
        <v>0</v>
      </c>
      <c r="F43">
        <v>0</v>
      </c>
      <c r="G43">
        <v>77.8</v>
      </c>
      <c r="H43">
        <v>56.629999999999995</v>
      </c>
      <c r="I43">
        <v>10.14</v>
      </c>
      <c r="J43">
        <v>586.53</v>
      </c>
      <c r="K43">
        <v>350.40800000000002</v>
      </c>
      <c r="L43" t="s">
        <v>13</v>
      </c>
      <c r="M43">
        <v>298</v>
      </c>
      <c r="N43">
        <v>100</v>
      </c>
    </row>
    <row r="44" spans="1:19" x14ac:dyDescent="0.3">
      <c r="A44">
        <v>43</v>
      </c>
      <c r="B44">
        <v>0.77</v>
      </c>
      <c r="C44">
        <v>0</v>
      </c>
      <c r="D44">
        <v>0</v>
      </c>
      <c r="E44">
        <v>0</v>
      </c>
      <c r="F44">
        <v>0</v>
      </c>
      <c r="G44">
        <v>47340.85</v>
      </c>
      <c r="H44">
        <v>47319.68</v>
      </c>
      <c r="I44">
        <v>1.05</v>
      </c>
      <c r="J44">
        <v>906.53499999999997</v>
      </c>
      <c r="K44">
        <v>340.226</v>
      </c>
      <c r="L44" t="s">
        <v>13</v>
      </c>
      <c r="M44">
        <v>303</v>
      </c>
      <c r="N44">
        <v>100</v>
      </c>
      <c r="P44" t="s">
        <v>16</v>
      </c>
      <c r="Q44">
        <f>H44/(H44+H45)*100</f>
        <v>99.962228724927954</v>
      </c>
      <c r="R44">
        <f>AVERAGE(Q44:Q48)</f>
        <v>99.963271035661663</v>
      </c>
      <c r="S44">
        <f>_xlfn.STDEV.P(Q44:Q48)</f>
        <v>1.0431714828139161E-2</v>
      </c>
    </row>
    <row r="45" spans="1:19" x14ac:dyDescent="0.3">
      <c r="A45">
        <v>44</v>
      </c>
      <c r="B45">
        <v>5</v>
      </c>
      <c r="C45">
        <v>0</v>
      </c>
      <c r="D45">
        <v>0</v>
      </c>
      <c r="E45">
        <v>0</v>
      </c>
      <c r="F45">
        <v>0</v>
      </c>
      <c r="G45">
        <v>39.049999999999997</v>
      </c>
      <c r="H45">
        <v>17.879999999999995</v>
      </c>
      <c r="I45">
        <v>14.31</v>
      </c>
      <c r="J45">
        <v>379.72800000000001</v>
      </c>
      <c r="K45">
        <v>351.745</v>
      </c>
      <c r="L45" t="s">
        <v>13</v>
      </c>
      <c r="M45">
        <v>313</v>
      </c>
      <c r="N45">
        <v>100</v>
      </c>
    </row>
    <row r="46" spans="1:19" x14ac:dyDescent="0.3">
      <c r="A46">
        <v>45</v>
      </c>
      <c r="B46">
        <v>0.82</v>
      </c>
      <c r="C46">
        <v>0</v>
      </c>
      <c r="D46">
        <v>0</v>
      </c>
      <c r="E46">
        <v>0</v>
      </c>
      <c r="F46">
        <v>0</v>
      </c>
      <c r="G46">
        <v>44547.89</v>
      </c>
      <c r="H46">
        <v>44526.720000000001</v>
      </c>
      <c r="I46">
        <v>1.05</v>
      </c>
      <c r="J46">
        <v>899.11900000000003</v>
      </c>
      <c r="K46">
        <v>327.928</v>
      </c>
      <c r="L46" t="s">
        <v>13</v>
      </c>
      <c r="M46">
        <v>318</v>
      </c>
      <c r="N46">
        <v>100</v>
      </c>
      <c r="Q46">
        <f>H46/(H46+H47)*100</f>
        <v>99.976536452585563</v>
      </c>
    </row>
    <row r="47" spans="1:19" x14ac:dyDescent="0.3">
      <c r="A47">
        <v>46</v>
      </c>
      <c r="B47">
        <v>5</v>
      </c>
      <c r="C47">
        <v>0</v>
      </c>
      <c r="D47">
        <v>0</v>
      </c>
      <c r="E47">
        <v>0</v>
      </c>
      <c r="F47">
        <v>0</v>
      </c>
      <c r="G47">
        <v>31.62</v>
      </c>
      <c r="H47">
        <v>10.45</v>
      </c>
      <c r="I47">
        <v>15.91</v>
      </c>
      <c r="J47">
        <v>324.875</v>
      </c>
      <c r="K47">
        <v>354.95400000000001</v>
      </c>
      <c r="L47" t="s">
        <v>13</v>
      </c>
      <c r="M47">
        <v>328</v>
      </c>
      <c r="N47">
        <v>100</v>
      </c>
    </row>
    <row r="48" spans="1:19" x14ac:dyDescent="0.3">
      <c r="A48">
        <v>47</v>
      </c>
      <c r="B48">
        <v>0.62</v>
      </c>
      <c r="C48">
        <v>0</v>
      </c>
      <c r="D48">
        <v>0</v>
      </c>
      <c r="E48">
        <v>0</v>
      </c>
      <c r="F48">
        <v>0</v>
      </c>
      <c r="G48">
        <v>59682.99</v>
      </c>
      <c r="H48">
        <v>59661.82</v>
      </c>
      <c r="I48">
        <v>1.04</v>
      </c>
      <c r="J48">
        <v>853.93399999999997</v>
      </c>
      <c r="K48">
        <v>330.02499999999998</v>
      </c>
      <c r="L48" t="s">
        <v>13</v>
      </c>
      <c r="M48">
        <v>332</v>
      </c>
      <c r="N48">
        <v>100</v>
      </c>
      <c r="Q48">
        <f>H48/(H48+H49)*100</f>
        <v>99.951047929471486</v>
      </c>
    </row>
    <row r="49" spans="1:23" x14ac:dyDescent="0.3">
      <c r="A49">
        <v>48</v>
      </c>
      <c r="B49">
        <v>5</v>
      </c>
      <c r="C49">
        <v>0</v>
      </c>
      <c r="D49">
        <v>0</v>
      </c>
      <c r="E49">
        <v>0</v>
      </c>
      <c r="F49">
        <v>0</v>
      </c>
      <c r="G49">
        <v>50.39</v>
      </c>
      <c r="H49">
        <v>29.22</v>
      </c>
      <c r="I49">
        <v>12.6</v>
      </c>
      <c r="J49">
        <v>491.48599999999999</v>
      </c>
      <c r="K49">
        <v>357.363</v>
      </c>
      <c r="L49" t="s">
        <v>13</v>
      </c>
      <c r="M49">
        <v>342</v>
      </c>
      <c r="N49">
        <v>100</v>
      </c>
    </row>
    <row r="50" spans="1:23" x14ac:dyDescent="0.3">
      <c r="A50">
        <v>49</v>
      </c>
      <c r="B50">
        <v>0.78</v>
      </c>
      <c r="C50">
        <v>0</v>
      </c>
      <c r="D50">
        <v>0</v>
      </c>
      <c r="E50">
        <v>0</v>
      </c>
      <c r="F50">
        <v>0</v>
      </c>
      <c r="G50">
        <v>47621.95</v>
      </c>
      <c r="H50">
        <v>47600.78</v>
      </c>
      <c r="I50">
        <v>1.04</v>
      </c>
      <c r="J50">
        <v>843.07899999999995</v>
      </c>
      <c r="K50">
        <v>345.78300000000002</v>
      </c>
      <c r="L50" t="s">
        <v>13</v>
      </c>
      <c r="M50">
        <v>347</v>
      </c>
      <c r="N50">
        <v>100</v>
      </c>
      <c r="P50" t="s">
        <v>17</v>
      </c>
      <c r="Q50">
        <f>H50/(H50+H51)*100</f>
        <v>99.980697320330165</v>
      </c>
      <c r="R50">
        <f>AVERAGE(Q50:Q54)</f>
        <v>99.955272011724716</v>
      </c>
      <c r="S50">
        <f>_xlfn.STDEV.P(Q50:Q54)</f>
        <v>2.5283990811740997E-2</v>
      </c>
    </row>
    <row r="51" spans="1:23" x14ac:dyDescent="0.3">
      <c r="A51">
        <v>50</v>
      </c>
      <c r="B51">
        <v>5</v>
      </c>
      <c r="C51">
        <v>0</v>
      </c>
      <c r="D51">
        <v>0</v>
      </c>
      <c r="E51">
        <v>0</v>
      </c>
      <c r="F51">
        <v>0</v>
      </c>
      <c r="G51">
        <v>30.36</v>
      </c>
      <c r="H51">
        <v>9.1899999999999977</v>
      </c>
      <c r="I51">
        <v>16.23</v>
      </c>
      <c r="J51">
        <v>269.35300000000001</v>
      </c>
      <c r="K51">
        <v>389.91300000000001</v>
      </c>
      <c r="L51" t="s">
        <v>13</v>
      </c>
      <c r="M51">
        <v>356</v>
      </c>
      <c r="N51">
        <v>100</v>
      </c>
    </row>
    <row r="52" spans="1:23" x14ac:dyDescent="0.3">
      <c r="A52">
        <v>51</v>
      </c>
      <c r="B52">
        <v>0.78</v>
      </c>
      <c r="C52">
        <v>0</v>
      </c>
      <c r="D52">
        <v>0</v>
      </c>
      <c r="E52">
        <v>0</v>
      </c>
      <c r="F52">
        <v>0</v>
      </c>
      <c r="G52">
        <v>47695.12</v>
      </c>
      <c r="H52">
        <v>47673.950000000004</v>
      </c>
      <c r="I52">
        <v>1.04</v>
      </c>
      <c r="J52">
        <v>866.48599999999999</v>
      </c>
      <c r="K52">
        <v>361.40600000000001</v>
      </c>
      <c r="L52" t="s">
        <v>13</v>
      </c>
      <c r="M52">
        <v>361</v>
      </c>
      <c r="N52">
        <v>100</v>
      </c>
      <c r="Q52">
        <f>H52/(H52+H53)*100</f>
        <v>99.964332863083484</v>
      </c>
    </row>
    <row r="53" spans="1:23" x14ac:dyDescent="0.3">
      <c r="A53">
        <v>52</v>
      </c>
      <c r="B53">
        <v>5</v>
      </c>
      <c r="C53">
        <v>0</v>
      </c>
      <c r="D53">
        <v>0</v>
      </c>
      <c r="E53">
        <v>0</v>
      </c>
      <c r="F53">
        <v>0</v>
      </c>
      <c r="G53">
        <v>38.18</v>
      </c>
      <c r="H53">
        <v>17.009999999999998</v>
      </c>
      <c r="I53">
        <v>14.48</v>
      </c>
      <c r="J53">
        <v>461.221</v>
      </c>
      <c r="K53">
        <v>367.03199999999998</v>
      </c>
      <c r="L53" t="s">
        <v>13</v>
      </c>
      <c r="M53">
        <v>371</v>
      </c>
      <c r="N53">
        <v>100</v>
      </c>
    </row>
    <row r="54" spans="1:23" x14ac:dyDescent="0.3">
      <c r="A54">
        <v>53</v>
      </c>
      <c r="B54">
        <v>0.73</v>
      </c>
      <c r="C54">
        <v>0</v>
      </c>
      <c r="D54">
        <v>0</v>
      </c>
      <c r="E54">
        <v>0</v>
      </c>
      <c r="F54">
        <v>0</v>
      </c>
      <c r="G54">
        <v>50603.34</v>
      </c>
      <c r="H54">
        <v>50582.17</v>
      </c>
      <c r="I54">
        <v>1.04</v>
      </c>
      <c r="J54">
        <v>847.28899999999999</v>
      </c>
      <c r="K54">
        <v>322.60399999999998</v>
      </c>
      <c r="L54" t="s">
        <v>13</v>
      </c>
      <c r="M54">
        <v>375</v>
      </c>
      <c r="N54">
        <v>100</v>
      </c>
      <c r="Q54">
        <f>H54/(H54+H55)*100</f>
        <v>99.920785851760513</v>
      </c>
    </row>
    <row r="55" spans="1:23" x14ac:dyDescent="0.3">
      <c r="A55">
        <v>54</v>
      </c>
      <c r="B55">
        <v>5</v>
      </c>
      <c r="C55">
        <v>0</v>
      </c>
      <c r="D55">
        <v>0</v>
      </c>
      <c r="E55">
        <v>0</v>
      </c>
      <c r="F55">
        <v>0</v>
      </c>
      <c r="G55">
        <v>61.27</v>
      </c>
      <c r="H55">
        <v>40.1</v>
      </c>
      <c r="I55">
        <v>11.43</v>
      </c>
      <c r="J55">
        <v>544.45799999999997</v>
      </c>
      <c r="K55">
        <v>370.87599999999998</v>
      </c>
      <c r="L55" t="s">
        <v>13</v>
      </c>
      <c r="M55">
        <v>385</v>
      </c>
      <c r="N55">
        <v>100</v>
      </c>
    </row>
    <row r="56" spans="1:23" x14ac:dyDescent="0.3">
      <c r="A56">
        <v>55</v>
      </c>
      <c r="B56">
        <v>0.73</v>
      </c>
      <c r="C56">
        <v>0</v>
      </c>
      <c r="D56">
        <v>0</v>
      </c>
      <c r="E56">
        <v>0</v>
      </c>
      <c r="F56">
        <v>0</v>
      </c>
      <c r="G56">
        <v>51170.54</v>
      </c>
      <c r="H56">
        <v>51149.37</v>
      </c>
      <c r="I56">
        <v>1.03</v>
      </c>
      <c r="J56">
        <v>788.95100000000002</v>
      </c>
      <c r="K56">
        <v>301.88900000000001</v>
      </c>
      <c r="L56" t="s">
        <v>13</v>
      </c>
      <c r="M56">
        <v>390</v>
      </c>
      <c r="N56">
        <v>100</v>
      </c>
      <c r="O56" t="s">
        <v>19</v>
      </c>
      <c r="P56" t="s">
        <v>20</v>
      </c>
      <c r="Q56">
        <f>H56/(H56+H57)*100</f>
        <v>93.964312226955911</v>
      </c>
      <c r="R56">
        <f>AVERAGE(Q56:Q60)</f>
        <v>95.985756122869248</v>
      </c>
      <c r="S56">
        <f>_xlfn.STDEV.P(Q56:Q60)</f>
        <v>1.4585366607302728</v>
      </c>
    </row>
    <row r="57" spans="1:23" x14ac:dyDescent="0.3">
      <c r="A57">
        <v>56</v>
      </c>
      <c r="B57">
        <v>5</v>
      </c>
      <c r="C57">
        <v>0</v>
      </c>
      <c r="D57">
        <v>0</v>
      </c>
      <c r="E57">
        <v>0</v>
      </c>
      <c r="F57">
        <v>0</v>
      </c>
      <c r="G57">
        <v>3306.69</v>
      </c>
      <c r="H57">
        <v>3285.52</v>
      </c>
      <c r="I57">
        <v>1.56</v>
      </c>
      <c r="J57">
        <v>921.05700000000002</v>
      </c>
      <c r="K57">
        <v>330.65800000000002</v>
      </c>
      <c r="L57" t="s">
        <v>13</v>
      </c>
      <c r="M57">
        <v>399</v>
      </c>
      <c r="N57">
        <v>100</v>
      </c>
    </row>
    <row r="58" spans="1:23" x14ac:dyDescent="0.3">
      <c r="A58">
        <v>57</v>
      </c>
      <c r="B58">
        <v>0.83</v>
      </c>
      <c r="C58">
        <v>0</v>
      </c>
      <c r="D58">
        <v>0</v>
      </c>
      <c r="E58">
        <v>0</v>
      </c>
      <c r="F58">
        <v>0</v>
      </c>
      <c r="G58">
        <v>44673.74</v>
      </c>
      <c r="H58">
        <v>44652.57</v>
      </c>
      <c r="I58">
        <v>1.04</v>
      </c>
      <c r="J58">
        <v>769.01800000000003</v>
      </c>
      <c r="K58">
        <v>293.94799999999998</v>
      </c>
      <c r="L58" t="s">
        <v>13</v>
      </c>
      <c r="M58">
        <v>404</v>
      </c>
      <c r="N58">
        <v>100</v>
      </c>
      <c r="Q58">
        <f>H58/(H58+H59)*100</f>
        <v>96.641066734769623</v>
      </c>
    </row>
    <row r="59" spans="1:23" x14ac:dyDescent="0.3">
      <c r="A59">
        <v>58</v>
      </c>
      <c r="B59">
        <v>5</v>
      </c>
      <c r="C59">
        <v>0</v>
      </c>
      <c r="D59">
        <v>0</v>
      </c>
      <c r="E59">
        <v>0</v>
      </c>
      <c r="F59">
        <v>0</v>
      </c>
      <c r="G59">
        <v>1573.15</v>
      </c>
      <c r="H59">
        <v>1551.98</v>
      </c>
      <c r="I59">
        <v>2.2599999999999998</v>
      </c>
      <c r="J59">
        <v>903.13400000000001</v>
      </c>
      <c r="K59">
        <v>336.01799999999997</v>
      </c>
      <c r="L59" t="s">
        <v>13</v>
      </c>
      <c r="M59">
        <v>414</v>
      </c>
      <c r="N59">
        <v>100</v>
      </c>
    </row>
    <row r="60" spans="1:23" x14ac:dyDescent="0.3">
      <c r="A60">
        <v>59</v>
      </c>
      <c r="B60">
        <v>0.78</v>
      </c>
      <c r="C60">
        <v>0</v>
      </c>
      <c r="D60">
        <v>0</v>
      </c>
      <c r="E60">
        <v>0</v>
      </c>
      <c r="F60">
        <v>0</v>
      </c>
      <c r="G60">
        <v>47588.89</v>
      </c>
      <c r="H60">
        <v>47567.72</v>
      </c>
      <c r="I60">
        <v>1.04</v>
      </c>
      <c r="J60">
        <v>776.08699999999999</v>
      </c>
      <c r="K60">
        <v>321.56099999999998</v>
      </c>
      <c r="L60" t="s">
        <v>13</v>
      </c>
      <c r="M60">
        <v>419</v>
      </c>
      <c r="N60">
        <v>100</v>
      </c>
      <c r="Q60">
        <f>H60/(H60+H61)*100</f>
        <v>97.351889406882236</v>
      </c>
    </row>
    <row r="61" spans="1:23" x14ac:dyDescent="0.3">
      <c r="A61">
        <v>60</v>
      </c>
      <c r="B61">
        <v>5</v>
      </c>
      <c r="C61">
        <v>0</v>
      </c>
      <c r="D61">
        <v>0</v>
      </c>
      <c r="E61">
        <v>0</v>
      </c>
      <c r="F61">
        <v>0</v>
      </c>
      <c r="G61">
        <v>1315.08</v>
      </c>
      <c r="H61">
        <v>1293.9099999999999</v>
      </c>
      <c r="I61">
        <v>2.4700000000000002</v>
      </c>
      <c r="J61">
        <v>851.274</v>
      </c>
      <c r="K61">
        <v>367.72699999999998</v>
      </c>
      <c r="L61" t="s">
        <v>13</v>
      </c>
      <c r="M61">
        <v>428</v>
      </c>
      <c r="N61">
        <v>100</v>
      </c>
    </row>
    <row r="62" spans="1:23" x14ac:dyDescent="0.3">
      <c r="A62">
        <v>61</v>
      </c>
      <c r="B62">
        <v>0.87</v>
      </c>
      <c r="C62">
        <v>0</v>
      </c>
      <c r="D62">
        <v>0</v>
      </c>
      <c r="E62">
        <v>0</v>
      </c>
      <c r="F62">
        <v>0</v>
      </c>
      <c r="G62">
        <v>44031.86</v>
      </c>
      <c r="H62">
        <v>44010.69</v>
      </c>
      <c r="I62">
        <v>1.02</v>
      </c>
      <c r="J62">
        <v>508.89</v>
      </c>
      <c r="K62">
        <v>421.65699999999998</v>
      </c>
      <c r="L62" t="s">
        <v>13</v>
      </c>
      <c r="M62">
        <v>434</v>
      </c>
      <c r="N62">
        <v>100</v>
      </c>
      <c r="P62" t="s">
        <v>15</v>
      </c>
      <c r="Q62">
        <f>H62/(H62+H63)*100</f>
        <v>94.752135872561766</v>
      </c>
      <c r="R62">
        <f>AVERAGE(Q62:Q66)</f>
        <v>95.982173949654893</v>
      </c>
      <c r="S62">
        <f>_xlfn.STDEV.P(Q62:Q66)</f>
        <v>1.5980533760008144</v>
      </c>
      <c r="U62" t="s">
        <v>53</v>
      </c>
    </row>
    <row r="63" spans="1:23" x14ac:dyDescent="0.3">
      <c r="A63">
        <v>62</v>
      </c>
      <c r="B63">
        <v>5</v>
      </c>
      <c r="C63">
        <v>0</v>
      </c>
      <c r="D63">
        <v>0</v>
      </c>
      <c r="E63">
        <v>0</v>
      </c>
      <c r="F63">
        <v>0</v>
      </c>
      <c r="G63">
        <v>2458.71</v>
      </c>
      <c r="H63">
        <v>2437.54</v>
      </c>
      <c r="I63">
        <v>1.8</v>
      </c>
      <c r="J63">
        <v>948.99900000000002</v>
      </c>
      <c r="K63">
        <v>353.01400000000001</v>
      </c>
      <c r="L63" t="s">
        <v>13</v>
      </c>
      <c r="M63">
        <v>443</v>
      </c>
      <c r="N63">
        <v>100</v>
      </c>
      <c r="U63">
        <f>H62/H63</f>
        <v>18.055371399033454</v>
      </c>
      <c r="V63">
        <f>AVERAGE(U63:U67)</f>
        <v>30.88924757783413</v>
      </c>
      <c r="W63">
        <f>_xlfn.STDEV.P(U63:U67)</f>
        <v>17.61007309767265</v>
      </c>
    </row>
    <row r="64" spans="1:23" x14ac:dyDescent="0.3">
      <c r="A64">
        <v>63</v>
      </c>
      <c r="B64">
        <v>0.78</v>
      </c>
      <c r="C64">
        <v>0</v>
      </c>
      <c r="D64">
        <v>0</v>
      </c>
      <c r="E64">
        <v>0</v>
      </c>
      <c r="F64">
        <v>0</v>
      </c>
      <c r="G64">
        <v>48661.43</v>
      </c>
      <c r="H64">
        <v>48640.26</v>
      </c>
      <c r="I64">
        <v>1.03</v>
      </c>
      <c r="J64">
        <v>545.36900000000003</v>
      </c>
      <c r="K64">
        <v>405.875</v>
      </c>
      <c r="L64" t="s">
        <v>13</v>
      </c>
      <c r="M64">
        <v>448</v>
      </c>
      <c r="N64">
        <v>100</v>
      </c>
      <c r="Q64">
        <f>H64/(H64+H65)*100</f>
        <v>98.239117662325441</v>
      </c>
    </row>
    <row r="65" spans="1:23" x14ac:dyDescent="0.3">
      <c r="A65">
        <v>64</v>
      </c>
      <c r="B65">
        <v>5</v>
      </c>
      <c r="C65">
        <v>0</v>
      </c>
      <c r="D65">
        <v>0</v>
      </c>
      <c r="E65">
        <v>0</v>
      </c>
      <c r="F65">
        <v>0</v>
      </c>
      <c r="G65">
        <v>893.02</v>
      </c>
      <c r="H65">
        <v>871.85</v>
      </c>
      <c r="I65">
        <v>2.99</v>
      </c>
      <c r="J65">
        <v>896.55100000000004</v>
      </c>
      <c r="K65">
        <v>352.71699999999998</v>
      </c>
      <c r="L65" t="s">
        <v>13</v>
      </c>
      <c r="M65">
        <v>458</v>
      </c>
      <c r="N65">
        <v>100</v>
      </c>
      <c r="U65">
        <f>H64/H65</f>
        <v>55.78971153294718</v>
      </c>
    </row>
    <row r="66" spans="1:23" x14ac:dyDescent="0.3">
      <c r="A66">
        <v>65</v>
      </c>
      <c r="B66">
        <v>0.81</v>
      </c>
      <c r="C66">
        <v>0</v>
      </c>
      <c r="D66">
        <v>0</v>
      </c>
      <c r="E66">
        <v>0</v>
      </c>
      <c r="F66">
        <v>0</v>
      </c>
      <c r="G66">
        <v>46850.63</v>
      </c>
      <c r="H66">
        <v>46829.46</v>
      </c>
      <c r="I66">
        <v>1.03</v>
      </c>
      <c r="J66">
        <v>653.78</v>
      </c>
      <c r="K66">
        <v>280.75</v>
      </c>
      <c r="L66" t="s">
        <v>13</v>
      </c>
      <c r="M66">
        <v>463</v>
      </c>
      <c r="N66">
        <v>100</v>
      </c>
      <c r="Q66">
        <f>H66/(H66+H67)*100</f>
        <v>94.955268314077443</v>
      </c>
    </row>
    <row r="67" spans="1:23" x14ac:dyDescent="0.3">
      <c r="A67">
        <v>66</v>
      </c>
      <c r="B67">
        <v>5</v>
      </c>
      <c r="C67">
        <v>0</v>
      </c>
      <c r="D67">
        <v>0</v>
      </c>
      <c r="E67">
        <v>0</v>
      </c>
      <c r="F67">
        <v>0</v>
      </c>
      <c r="G67">
        <v>2509.1</v>
      </c>
      <c r="H67">
        <v>2487.9299999999998</v>
      </c>
      <c r="I67">
        <v>1.79</v>
      </c>
      <c r="J67">
        <v>916.74</v>
      </c>
      <c r="K67">
        <v>339.84699999999998</v>
      </c>
      <c r="L67" t="s">
        <v>13</v>
      </c>
      <c r="M67">
        <v>472</v>
      </c>
      <c r="N67">
        <v>100</v>
      </c>
      <c r="U67">
        <f>H66/H67</f>
        <v>18.822659801521748</v>
      </c>
    </row>
    <row r="68" spans="1:23" x14ac:dyDescent="0.3">
      <c r="A68">
        <v>67</v>
      </c>
      <c r="B68">
        <v>0.65</v>
      </c>
      <c r="C68">
        <v>0</v>
      </c>
      <c r="D68">
        <v>0</v>
      </c>
      <c r="E68">
        <v>0</v>
      </c>
      <c r="F68">
        <v>0</v>
      </c>
      <c r="G68">
        <v>57142.34</v>
      </c>
      <c r="H68">
        <v>57121.17</v>
      </c>
      <c r="I68">
        <v>1.04</v>
      </c>
      <c r="J68">
        <v>802.60699999999997</v>
      </c>
      <c r="K68">
        <v>336.25799999999998</v>
      </c>
      <c r="L68" t="s">
        <v>13</v>
      </c>
      <c r="M68">
        <v>477</v>
      </c>
      <c r="N68">
        <v>100</v>
      </c>
      <c r="P68" t="s">
        <v>16</v>
      </c>
      <c r="Q68">
        <f>H68/(H68+H69)*100</f>
        <v>87.924782135872718</v>
      </c>
      <c r="R68">
        <f>AVERAGE(Q68:Q72)</f>
        <v>91.1425559144364</v>
      </c>
      <c r="S68">
        <f>_xlfn.STDEV.P(Q68:Q72)</f>
        <v>3.1725747229716212</v>
      </c>
    </row>
    <row r="69" spans="1:23" x14ac:dyDescent="0.3">
      <c r="A69">
        <v>68</v>
      </c>
      <c r="B69">
        <v>4.6100000000000003</v>
      </c>
      <c r="C69">
        <v>0</v>
      </c>
      <c r="D69">
        <v>0</v>
      </c>
      <c r="E69">
        <v>0</v>
      </c>
      <c r="F69">
        <v>0</v>
      </c>
      <c r="G69">
        <v>7865.95</v>
      </c>
      <c r="H69">
        <v>7844.78</v>
      </c>
      <c r="I69">
        <v>1.05</v>
      </c>
      <c r="J69">
        <v>894.08299999999997</v>
      </c>
      <c r="K69">
        <v>346.98200000000003</v>
      </c>
      <c r="L69" t="s">
        <v>13</v>
      </c>
      <c r="M69">
        <v>486</v>
      </c>
      <c r="N69">
        <v>100</v>
      </c>
      <c r="U69">
        <f>H68/H69</f>
        <v>7.2814240807262918</v>
      </c>
      <c r="V69">
        <f>AVERAGE(U69:U73)</f>
        <v>12.449365830094926</v>
      </c>
      <c r="W69">
        <f>_xlfn.STDEV.P(U69:U73)</f>
        <v>6.1049221343002502</v>
      </c>
    </row>
    <row r="70" spans="1:23" x14ac:dyDescent="0.3">
      <c r="A70">
        <v>69</v>
      </c>
      <c r="B70">
        <v>0.59</v>
      </c>
      <c r="C70">
        <v>0</v>
      </c>
      <c r="D70">
        <v>0</v>
      </c>
      <c r="E70">
        <v>0</v>
      </c>
      <c r="F70">
        <v>0</v>
      </c>
      <c r="G70">
        <v>62689.91</v>
      </c>
      <c r="H70">
        <v>62668.740000000005</v>
      </c>
      <c r="I70">
        <v>1.04</v>
      </c>
      <c r="J70">
        <v>821.11099999999999</v>
      </c>
      <c r="K70">
        <v>304.24700000000001</v>
      </c>
      <c r="L70" t="s">
        <v>13</v>
      </c>
      <c r="M70">
        <v>490</v>
      </c>
      <c r="N70">
        <v>100</v>
      </c>
      <c r="Q70">
        <f>H70/(H70+H71)*100</f>
        <v>90.043621817805629</v>
      </c>
    </row>
    <row r="71" spans="1:23" x14ac:dyDescent="0.3">
      <c r="A71">
        <v>70</v>
      </c>
      <c r="B71">
        <v>5</v>
      </c>
      <c r="C71">
        <v>0</v>
      </c>
      <c r="D71">
        <v>0</v>
      </c>
      <c r="E71">
        <v>0</v>
      </c>
      <c r="F71">
        <v>0</v>
      </c>
      <c r="G71">
        <v>6950.63</v>
      </c>
      <c r="H71">
        <v>6929.46</v>
      </c>
      <c r="I71">
        <v>1.07</v>
      </c>
      <c r="J71">
        <v>895.68299999999999</v>
      </c>
      <c r="K71">
        <v>333.53699999999998</v>
      </c>
      <c r="L71" t="s">
        <v>13</v>
      </c>
      <c r="M71">
        <v>499</v>
      </c>
      <c r="N71">
        <v>100</v>
      </c>
      <c r="U71">
        <f>H70/H71</f>
        <v>9.0438129378046774</v>
      </c>
    </row>
    <row r="72" spans="1:23" x14ac:dyDescent="0.3">
      <c r="A72">
        <v>71</v>
      </c>
      <c r="B72">
        <v>0.68</v>
      </c>
      <c r="C72">
        <v>0</v>
      </c>
      <c r="D72">
        <v>0</v>
      </c>
      <c r="E72">
        <v>0</v>
      </c>
      <c r="F72">
        <v>0</v>
      </c>
      <c r="G72">
        <v>53791.13</v>
      </c>
      <c r="H72">
        <v>53769.96</v>
      </c>
      <c r="I72">
        <v>1.05</v>
      </c>
      <c r="J72">
        <v>794.101</v>
      </c>
      <c r="K72">
        <v>284.07799999999997</v>
      </c>
      <c r="L72" t="s">
        <v>13</v>
      </c>
      <c r="M72">
        <v>503</v>
      </c>
      <c r="N72">
        <v>100</v>
      </c>
      <c r="Q72">
        <f>H72/(H72+H73)*100</f>
        <v>95.459263789630839</v>
      </c>
    </row>
    <row r="73" spans="1:23" x14ac:dyDescent="0.3">
      <c r="A73">
        <v>72</v>
      </c>
      <c r="B73">
        <v>5</v>
      </c>
      <c r="C73">
        <v>0</v>
      </c>
      <c r="D73">
        <v>0</v>
      </c>
      <c r="E73">
        <v>0</v>
      </c>
      <c r="F73">
        <v>0</v>
      </c>
      <c r="G73">
        <v>2578.86</v>
      </c>
      <c r="H73">
        <v>2557.69</v>
      </c>
      <c r="I73">
        <v>1.76</v>
      </c>
      <c r="J73">
        <v>903.53899999999999</v>
      </c>
      <c r="K73">
        <v>336.68599999999998</v>
      </c>
      <c r="L73" t="s">
        <v>13</v>
      </c>
      <c r="M73">
        <v>513</v>
      </c>
      <c r="N73">
        <v>100</v>
      </c>
      <c r="U73">
        <f>H72/H73</f>
        <v>21.022860471753809</v>
      </c>
    </row>
    <row r="74" spans="1:23" x14ac:dyDescent="0.3">
      <c r="A74">
        <v>73</v>
      </c>
      <c r="B74">
        <v>0.85</v>
      </c>
      <c r="C74">
        <v>0</v>
      </c>
      <c r="D74">
        <v>0</v>
      </c>
      <c r="E74">
        <v>0</v>
      </c>
      <c r="F74">
        <v>0</v>
      </c>
      <c r="G74">
        <v>43347.53</v>
      </c>
      <c r="H74">
        <v>43326.36</v>
      </c>
      <c r="I74">
        <v>1.04</v>
      </c>
      <c r="J74">
        <v>814.01800000000003</v>
      </c>
      <c r="K74">
        <v>307.11200000000002</v>
      </c>
      <c r="L74" t="s">
        <v>13</v>
      </c>
      <c r="M74">
        <v>518</v>
      </c>
      <c r="N74">
        <v>100</v>
      </c>
      <c r="P74" t="s">
        <v>17</v>
      </c>
      <c r="Q74">
        <f>H74/(H74+H75)*100</f>
        <v>91.32251507274799</v>
      </c>
      <c r="R74">
        <f>AVERAGE(Q74:Q78)</f>
        <v>94.900886193930376</v>
      </c>
      <c r="S74">
        <f>_xlfn.STDEV.P(Q74:Q78)</f>
        <v>2.5777113959379547</v>
      </c>
    </row>
    <row r="75" spans="1:23" x14ac:dyDescent="0.3">
      <c r="A75">
        <v>74</v>
      </c>
      <c r="B75">
        <v>5</v>
      </c>
      <c r="C75">
        <v>0</v>
      </c>
      <c r="D75">
        <v>0</v>
      </c>
      <c r="E75">
        <v>0</v>
      </c>
      <c r="F75">
        <v>0</v>
      </c>
      <c r="G75">
        <v>4138.05</v>
      </c>
      <c r="H75">
        <v>4116.88</v>
      </c>
      <c r="I75">
        <v>1.39</v>
      </c>
      <c r="J75">
        <v>946.42100000000005</v>
      </c>
      <c r="K75">
        <v>340.02199999999999</v>
      </c>
      <c r="L75" t="s">
        <v>13</v>
      </c>
      <c r="M75">
        <v>528</v>
      </c>
      <c r="N75">
        <v>100</v>
      </c>
      <c r="U75">
        <f>H74/H75</f>
        <v>10.524076485105224</v>
      </c>
      <c r="V75">
        <f>AVERAGE(U75:U79)</f>
        <v>23.673678345581568</v>
      </c>
      <c r="W75">
        <f>_xlfn.STDEV.P(U75:U79)</f>
        <v>10.394491968751876</v>
      </c>
    </row>
    <row r="76" spans="1:23" x14ac:dyDescent="0.3">
      <c r="A76">
        <v>75</v>
      </c>
      <c r="B76">
        <v>0.76</v>
      </c>
      <c r="C76">
        <v>0</v>
      </c>
      <c r="D76">
        <v>0</v>
      </c>
      <c r="E76">
        <v>0</v>
      </c>
      <c r="F76">
        <v>0</v>
      </c>
      <c r="G76">
        <v>49038.27</v>
      </c>
      <c r="H76">
        <v>49017.1</v>
      </c>
      <c r="I76">
        <v>1.04</v>
      </c>
      <c r="J76">
        <v>772.73</v>
      </c>
      <c r="K76">
        <v>297.05200000000002</v>
      </c>
      <c r="L76" t="s">
        <v>13</v>
      </c>
      <c r="M76">
        <v>532</v>
      </c>
      <c r="N76">
        <v>100</v>
      </c>
      <c r="Q76">
        <f>H76/(H76+H77)*100</f>
        <v>97.292847957136217</v>
      </c>
    </row>
    <row r="77" spans="1:23" x14ac:dyDescent="0.3">
      <c r="A77">
        <v>76</v>
      </c>
      <c r="B77">
        <v>5</v>
      </c>
      <c r="C77">
        <v>0</v>
      </c>
      <c r="D77">
        <v>0</v>
      </c>
      <c r="E77">
        <v>0</v>
      </c>
      <c r="F77">
        <v>0</v>
      </c>
      <c r="G77">
        <v>1385.06</v>
      </c>
      <c r="H77">
        <v>1363.8899999999999</v>
      </c>
      <c r="I77">
        <v>2.4</v>
      </c>
      <c r="J77">
        <v>860.99</v>
      </c>
      <c r="K77">
        <v>355.08199999999999</v>
      </c>
      <c r="L77" t="s">
        <v>13</v>
      </c>
      <c r="M77">
        <v>542</v>
      </c>
      <c r="N77">
        <v>100</v>
      </c>
      <c r="U77">
        <f>H76/H77</f>
        <v>35.939188644245505</v>
      </c>
    </row>
    <row r="78" spans="1:23" x14ac:dyDescent="0.3">
      <c r="A78">
        <v>77</v>
      </c>
      <c r="B78">
        <v>0.73</v>
      </c>
      <c r="C78">
        <v>0</v>
      </c>
      <c r="D78">
        <v>0</v>
      </c>
      <c r="E78">
        <v>0</v>
      </c>
      <c r="F78">
        <v>0</v>
      </c>
      <c r="G78">
        <v>50777.66</v>
      </c>
      <c r="H78">
        <v>50756.490000000005</v>
      </c>
      <c r="I78">
        <v>1.04</v>
      </c>
      <c r="J78">
        <v>784.41600000000005</v>
      </c>
      <c r="K78">
        <v>286.62799999999999</v>
      </c>
      <c r="L78" t="s">
        <v>13</v>
      </c>
      <c r="M78">
        <v>547</v>
      </c>
      <c r="N78">
        <v>100</v>
      </c>
      <c r="Q78">
        <f>H78/(H78+H79)*100</f>
        <v>96.087295551906919</v>
      </c>
    </row>
    <row r="79" spans="1:23" x14ac:dyDescent="0.3">
      <c r="A79">
        <v>78</v>
      </c>
      <c r="B79">
        <v>5</v>
      </c>
      <c r="C79">
        <v>0</v>
      </c>
      <c r="D79">
        <v>0</v>
      </c>
      <c r="E79">
        <v>0</v>
      </c>
      <c r="F79">
        <v>0</v>
      </c>
      <c r="G79">
        <v>2087.9899999999998</v>
      </c>
      <c r="H79">
        <v>2066.8199999999997</v>
      </c>
      <c r="I79">
        <v>1.96</v>
      </c>
      <c r="J79">
        <v>895.98599999999999</v>
      </c>
      <c r="K79">
        <v>344.86900000000003</v>
      </c>
      <c r="L79" t="s">
        <v>13</v>
      </c>
      <c r="M79">
        <v>556</v>
      </c>
      <c r="N79">
        <v>100</v>
      </c>
      <c r="O79" t="s">
        <v>36</v>
      </c>
      <c r="U79">
        <f>H78/H79</f>
        <v>24.557769907393972</v>
      </c>
    </row>
    <row r="80" spans="1:23" x14ac:dyDescent="0.3">
      <c r="A80">
        <v>79</v>
      </c>
      <c r="B80">
        <v>0.69</v>
      </c>
      <c r="C80">
        <v>0</v>
      </c>
      <c r="D80">
        <v>0</v>
      </c>
      <c r="E80">
        <v>0</v>
      </c>
      <c r="F80">
        <v>0</v>
      </c>
      <c r="G80">
        <v>53436.37</v>
      </c>
      <c r="H80">
        <v>53415.200000000004</v>
      </c>
      <c r="I80">
        <v>1.04</v>
      </c>
      <c r="J80">
        <v>921.24900000000002</v>
      </c>
      <c r="K80">
        <v>349.48500000000001</v>
      </c>
      <c r="L80" t="s">
        <v>13</v>
      </c>
      <c r="M80">
        <v>561</v>
      </c>
      <c r="N80">
        <v>100</v>
      </c>
      <c r="O80" t="s">
        <v>22</v>
      </c>
      <c r="Q80">
        <v>800</v>
      </c>
      <c r="R80">
        <f>H80</f>
        <v>53415.200000000004</v>
      </c>
    </row>
    <row r="81" spans="1:21" x14ac:dyDescent="0.3">
      <c r="A81">
        <v>80</v>
      </c>
      <c r="B81">
        <v>5</v>
      </c>
      <c r="C81">
        <v>0</v>
      </c>
      <c r="D81">
        <v>0</v>
      </c>
      <c r="E81">
        <v>0</v>
      </c>
      <c r="F81">
        <v>0</v>
      </c>
      <c r="G81">
        <v>1046.72</v>
      </c>
      <c r="H81">
        <v>1025.55</v>
      </c>
      <c r="I81">
        <v>2.76</v>
      </c>
      <c r="J81">
        <v>920.76400000000001</v>
      </c>
      <c r="K81">
        <v>376.78699999999998</v>
      </c>
      <c r="L81" t="s">
        <v>13</v>
      </c>
      <c r="M81">
        <v>570</v>
      </c>
      <c r="N81">
        <v>100</v>
      </c>
      <c r="O81" s="2" t="s">
        <v>23</v>
      </c>
      <c r="P81" s="2" t="s">
        <v>27</v>
      </c>
      <c r="Q81" s="2">
        <v>400</v>
      </c>
      <c r="R81" s="2">
        <f>(H81/400)*130</f>
        <v>333.30374999999998</v>
      </c>
      <c r="S81" s="2">
        <f>100-R81/(R81+R82)*100</f>
        <v>87.154210846052194</v>
      </c>
      <c r="T81" s="2">
        <f>AVERAGE(S81:S84)</f>
        <v>83.631302019191992</v>
      </c>
      <c r="U81" s="2">
        <f>_xlfn.STDEV.P(S81:S84)</f>
        <v>3.5229088268602098</v>
      </c>
    </row>
    <row r="82" spans="1:21" x14ac:dyDescent="0.3">
      <c r="A82">
        <v>81</v>
      </c>
      <c r="B82">
        <v>4.82</v>
      </c>
      <c r="C82">
        <v>0</v>
      </c>
      <c r="D82">
        <v>0</v>
      </c>
      <c r="E82">
        <v>0</v>
      </c>
      <c r="F82">
        <v>0</v>
      </c>
      <c r="G82">
        <v>7451.32</v>
      </c>
      <c r="H82">
        <v>7430.15</v>
      </c>
      <c r="I82">
        <v>1.06</v>
      </c>
      <c r="J82">
        <v>945.14700000000005</v>
      </c>
      <c r="K82">
        <v>356.315</v>
      </c>
      <c r="L82" t="s">
        <v>13</v>
      </c>
      <c r="M82">
        <v>579</v>
      </c>
      <c r="N82">
        <v>100</v>
      </c>
      <c r="O82" s="2" t="s">
        <v>24</v>
      </c>
      <c r="P82" s="2" t="s">
        <v>27</v>
      </c>
      <c r="Q82" s="2">
        <v>230</v>
      </c>
      <c r="R82" s="2">
        <f>(H82/230)*70</f>
        <v>2261.35</v>
      </c>
      <c r="S82" s="2"/>
      <c r="T82" s="2"/>
      <c r="U82" s="2"/>
    </row>
    <row r="83" spans="1:21" x14ac:dyDescent="0.3">
      <c r="A83">
        <v>82</v>
      </c>
      <c r="B83">
        <v>5</v>
      </c>
      <c r="C83">
        <v>0</v>
      </c>
      <c r="D83">
        <v>0</v>
      </c>
      <c r="E83">
        <v>0</v>
      </c>
      <c r="F83">
        <v>0</v>
      </c>
      <c r="G83">
        <v>1691.32</v>
      </c>
      <c r="H83">
        <v>1670.1499999999999</v>
      </c>
      <c r="I83">
        <v>2.17</v>
      </c>
      <c r="J83">
        <v>964.42</v>
      </c>
      <c r="K83">
        <v>377.44400000000002</v>
      </c>
      <c r="L83" t="s">
        <v>13</v>
      </c>
      <c r="M83">
        <v>589</v>
      </c>
      <c r="N83">
        <v>100</v>
      </c>
      <c r="O83" s="2" t="s">
        <v>23</v>
      </c>
      <c r="P83" s="2" t="s">
        <v>27</v>
      </c>
      <c r="Q83" s="2">
        <v>400</v>
      </c>
      <c r="R83" s="2">
        <f>(H83/400)*130</f>
        <v>542.79874999999993</v>
      </c>
      <c r="S83" s="2">
        <f>100-(R83/(R83+R84))*100</f>
        <v>80.108393192331775</v>
      </c>
      <c r="T83" s="2"/>
      <c r="U83" s="2"/>
    </row>
    <row r="84" spans="1:21" x14ac:dyDescent="0.3">
      <c r="A84">
        <v>83</v>
      </c>
      <c r="B84">
        <v>5</v>
      </c>
      <c r="C84">
        <v>0</v>
      </c>
      <c r="D84">
        <v>0</v>
      </c>
      <c r="E84">
        <v>0</v>
      </c>
      <c r="F84">
        <v>0</v>
      </c>
      <c r="G84">
        <v>4595.68</v>
      </c>
      <c r="H84">
        <v>4574.51</v>
      </c>
      <c r="I84">
        <v>1.32</v>
      </c>
      <c r="J84">
        <v>930.14599999999996</v>
      </c>
      <c r="K84">
        <v>359.13099999999997</v>
      </c>
      <c r="L84" t="s">
        <v>13</v>
      </c>
      <c r="M84">
        <v>598</v>
      </c>
      <c r="N84">
        <v>100</v>
      </c>
      <c r="O84" s="2" t="s">
        <v>24</v>
      </c>
      <c r="P84" s="2" t="s">
        <v>27</v>
      </c>
      <c r="Q84" s="2">
        <v>270</v>
      </c>
      <c r="R84" s="2">
        <f>((H84/270)*70)+1000</f>
        <v>2185.9840740740742</v>
      </c>
      <c r="S84" s="2"/>
      <c r="T84" s="2"/>
      <c r="U84" s="2"/>
    </row>
    <row r="85" spans="1:21" x14ac:dyDescent="0.3">
      <c r="A85">
        <v>84</v>
      </c>
      <c r="B85">
        <v>5</v>
      </c>
      <c r="C85">
        <v>0</v>
      </c>
      <c r="D85">
        <v>0</v>
      </c>
      <c r="E85">
        <v>0</v>
      </c>
      <c r="F85">
        <v>0</v>
      </c>
      <c r="G85">
        <v>3578.03</v>
      </c>
      <c r="H85">
        <v>3556.86</v>
      </c>
      <c r="I85">
        <v>1.5</v>
      </c>
      <c r="J85">
        <v>945.11400000000003</v>
      </c>
      <c r="K85">
        <v>343.65100000000001</v>
      </c>
      <c r="L85" t="s">
        <v>13</v>
      </c>
      <c r="M85">
        <v>608</v>
      </c>
      <c r="N85">
        <v>100</v>
      </c>
      <c r="O85" s="2" t="s">
        <v>23</v>
      </c>
      <c r="P85" s="2" t="s">
        <v>27</v>
      </c>
      <c r="Q85" s="2">
        <v>500</v>
      </c>
      <c r="R85" s="2">
        <f>(H85/500)*130</f>
        <v>924.78359999999998</v>
      </c>
      <c r="S85" s="2">
        <f>R85/(R85+R86)*100</f>
        <v>57.882835169236238</v>
      </c>
      <c r="T85" s="2"/>
      <c r="U85" s="2"/>
    </row>
    <row r="86" spans="1:21" x14ac:dyDescent="0.3">
      <c r="A86">
        <v>85</v>
      </c>
      <c r="B86">
        <v>5</v>
      </c>
      <c r="C86">
        <v>0</v>
      </c>
      <c r="D86">
        <v>0</v>
      </c>
      <c r="E86">
        <v>0</v>
      </c>
      <c r="F86">
        <v>0</v>
      </c>
      <c r="G86">
        <v>2905.02</v>
      </c>
      <c r="H86">
        <v>2883.85</v>
      </c>
      <c r="I86">
        <v>1.66</v>
      </c>
      <c r="J86">
        <v>886.21900000000005</v>
      </c>
      <c r="K86">
        <v>368.11700000000002</v>
      </c>
      <c r="L86" t="s">
        <v>13</v>
      </c>
      <c r="M86">
        <v>617</v>
      </c>
      <c r="N86">
        <v>100</v>
      </c>
      <c r="O86" s="2" t="s">
        <v>24</v>
      </c>
      <c r="P86" s="2" t="s">
        <v>27</v>
      </c>
      <c r="Q86" s="2">
        <v>300</v>
      </c>
      <c r="R86" s="2">
        <f>(H86/300)*70</f>
        <v>672.89833333333331</v>
      </c>
      <c r="S86" s="2"/>
      <c r="T86" s="2"/>
      <c r="U86" s="2"/>
    </row>
    <row r="87" spans="1:21" x14ac:dyDescent="0.3">
      <c r="A87">
        <v>86</v>
      </c>
      <c r="B87">
        <v>5</v>
      </c>
      <c r="C87">
        <v>0</v>
      </c>
      <c r="D87">
        <v>0</v>
      </c>
      <c r="E87">
        <v>0</v>
      </c>
      <c r="F87">
        <v>0</v>
      </c>
      <c r="G87">
        <v>2861.76</v>
      </c>
      <c r="H87">
        <v>2840.59</v>
      </c>
      <c r="I87">
        <v>1.67</v>
      </c>
      <c r="J87">
        <v>903.42600000000004</v>
      </c>
      <c r="K87">
        <v>406.56700000000001</v>
      </c>
      <c r="L87" t="s">
        <v>13</v>
      </c>
      <c r="M87">
        <v>627</v>
      </c>
      <c r="N87">
        <v>100</v>
      </c>
      <c r="O87" t="s">
        <v>23</v>
      </c>
      <c r="P87" t="s">
        <v>37</v>
      </c>
      <c r="Q87">
        <v>330</v>
      </c>
      <c r="R87">
        <f>H87/Q87*100</f>
        <v>860.78484848484857</v>
      </c>
      <c r="S87">
        <f>R87/(R87+R88)*100</f>
        <v>95.319573030163724</v>
      </c>
      <c r="T87">
        <f>AVERAGE(S87:S91)</f>
        <v>94.385471015461647</v>
      </c>
      <c r="U87">
        <f>_xlfn.STDEV.P(S87:S91)</f>
        <v>1.1112749035920793</v>
      </c>
    </row>
    <row r="88" spans="1:21" x14ac:dyDescent="0.3">
      <c r="A88">
        <v>87</v>
      </c>
      <c r="B88">
        <v>5</v>
      </c>
      <c r="C88">
        <v>0</v>
      </c>
      <c r="D88">
        <v>0</v>
      </c>
      <c r="E88">
        <v>0</v>
      </c>
      <c r="F88">
        <v>0</v>
      </c>
      <c r="G88">
        <v>179.67</v>
      </c>
      <c r="H88">
        <v>158.5</v>
      </c>
      <c r="I88">
        <v>6.67</v>
      </c>
      <c r="J88">
        <v>810.49699999999996</v>
      </c>
      <c r="K88">
        <v>372.005</v>
      </c>
      <c r="L88" t="s">
        <v>13</v>
      </c>
      <c r="M88">
        <v>636</v>
      </c>
      <c r="N88">
        <v>100</v>
      </c>
      <c r="O88" t="s">
        <v>24</v>
      </c>
      <c r="P88" t="s">
        <v>37</v>
      </c>
      <c r="Q88">
        <v>150</v>
      </c>
      <c r="R88">
        <f>H88/Q88*40</f>
        <v>42.266666666666666</v>
      </c>
    </row>
    <row r="89" spans="1:21" x14ac:dyDescent="0.3">
      <c r="A89">
        <v>88</v>
      </c>
      <c r="B89">
        <v>5</v>
      </c>
      <c r="C89">
        <v>0</v>
      </c>
      <c r="D89">
        <v>0</v>
      </c>
      <c r="E89">
        <v>0</v>
      </c>
      <c r="F89">
        <v>0</v>
      </c>
      <c r="G89">
        <v>3194.55</v>
      </c>
      <c r="H89">
        <v>3173.38</v>
      </c>
      <c r="I89">
        <v>1.58</v>
      </c>
      <c r="J89">
        <v>943.11300000000006</v>
      </c>
      <c r="K89">
        <v>406.733</v>
      </c>
      <c r="L89" t="s">
        <v>13</v>
      </c>
      <c r="M89">
        <v>646</v>
      </c>
      <c r="N89">
        <v>100</v>
      </c>
      <c r="O89" t="s">
        <v>23</v>
      </c>
      <c r="P89" t="s">
        <v>37</v>
      </c>
      <c r="Q89">
        <v>320</v>
      </c>
      <c r="R89">
        <f>H89/Q89*100</f>
        <v>991.68125000000009</v>
      </c>
      <c r="S89">
        <f>R89/(R89+R90)*100</f>
        <v>92.823893655468737</v>
      </c>
    </row>
    <row r="90" spans="1:21" x14ac:dyDescent="0.3">
      <c r="A90">
        <v>89</v>
      </c>
      <c r="B90">
        <v>5</v>
      </c>
      <c r="C90">
        <v>0</v>
      </c>
      <c r="D90">
        <v>0</v>
      </c>
      <c r="E90">
        <v>0</v>
      </c>
      <c r="F90">
        <v>0</v>
      </c>
      <c r="G90">
        <v>289.5</v>
      </c>
      <c r="H90">
        <v>268.33</v>
      </c>
      <c r="I90">
        <v>5.26</v>
      </c>
      <c r="J90">
        <v>860.39</v>
      </c>
      <c r="K90">
        <v>390.35399999999998</v>
      </c>
      <c r="L90" t="s">
        <v>13</v>
      </c>
      <c r="M90">
        <v>655</v>
      </c>
      <c r="N90">
        <v>100</v>
      </c>
      <c r="O90" t="s">
        <v>24</v>
      </c>
      <c r="P90" t="s">
        <v>37</v>
      </c>
      <c r="Q90">
        <v>140</v>
      </c>
      <c r="R90">
        <f>H90/Q90*40</f>
        <v>76.665714285714287</v>
      </c>
    </row>
    <row r="91" spans="1:21" x14ac:dyDescent="0.3">
      <c r="A91">
        <v>90</v>
      </c>
      <c r="B91">
        <v>5</v>
      </c>
      <c r="C91">
        <v>0</v>
      </c>
      <c r="D91">
        <v>0</v>
      </c>
      <c r="E91">
        <v>0</v>
      </c>
      <c r="F91">
        <v>0</v>
      </c>
      <c r="G91">
        <v>4643.72</v>
      </c>
      <c r="H91">
        <v>4622.55</v>
      </c>
      <c r="I91">
        <v>1.31</v>
      </c>
      <c r="J91">
        <v>886.09400000000005</v>
      </c>
      <c r="K91">
        <v>398.79500000000002</v>
      </c>
      <c r="L91" t="s">
        <v>13</v>
      </c>
      <c r="M91">
        <v>665</v>
      </c>
      <c r="N91">
        <v>100</v>
      </c>
      <c r="O91" t="s">
        <v>23</v>
      </c>
      <c r="P91" t="s">
        <v>37</v>
      </c>
      <c r="Q91">
        <v>300</v>
      </c>
      <c r="R91">
        <f>H91/Q91*100</f>
        <v>1540.85</v>
      </c>
      <c r="S91">
        <f>R91/(R91+R92)*100</f>
        <v>95.01294636075248</v>
      </c>
    </row>
    <row r="92" spans="1:21" x14ac:dyDescent="0.3">
      <c r="A92">
        <v>91</v>
      </c>
      <c r="B92">
        <v>5</v>
      </c>
      <c r="C92">
        <v>0</v>
      </c>
      <c r="D92">
        <v>0</v>
      </c>
      <c r="E92">
        <v>0</v>
      </c>
      <c r="F92">
        <v>0</v>
      </c>
      <c r="G92">
        <v>243.58</v>
      </c>
      <c r="H92">
        <v>222.41000000000003</v>
      </c>
      <c r="I92">
        <v>5.73</v>
      </c>
      <c r="J92">
        <v>862.87599999999998</v>
      </c>
      <c r="K92">
        <v>390.59100000000001</v>
      </c>
      <c r="L92" t="s">
        <v>13</v>
      </c>
      <c r="M92">
        <v>674</v>
      </c>
      <c r="N92">
        <v>100</v>
      </c>
      <c r="O92" t="s">
        <v>24</v>
      </c>
      <c r="P92" t="s">
        <v>37</v>
      </c>
      <c r="Q92">
        <v>110</v>
      </c>
      <c r="R92">
        <f>H92/Q92*40</f>
        <v>80.876363636363649</v>
      </c>
    </row>
    <row r="93" spans="1:21" x14ac:dyDescent="0.3">
      <c r="A93">
        <v>92</v>
      </c>
      <c r="B93">
        <v>0.46</v>
      </c>
      <c r="C93">
        <v>0</v>
      </c>
      <c r="D93">
        <v>0</v>
      </c>
      <c r="E93">
        <v>0</v>
      </c>
      <c r="F93">
        <v>0</v>
      </c>
      <c r="G93">
        <v>80157.64</v>
      </c>
      <c r="H93">
        <v>80136.47</v>
      </c>
      <c r="I93">
        <v>1.04</v>
      </c>
      <c r="J93">
        <v>901.07899999999995</v>
      </c>
      <c r="K93">
        <v>361.34</v>
      </c>
      <c r="L93" t="s">
        <v>13</v>
      </c>
      <c r="M93">
        <v>678</v>
      </c>
      <c r="N93">
        <v>100</v>
      </c>
      <c r="O93" t="s">
        <v>38</v>
      </c>
      <c r="P93" t="s">
        <v>30</v>
      </c>
      <c r="Q93">
        <v>800</v>
      </c>
      <c r="R93">
        <f>H93</f>
        <v>80136.47</v>
      </c>
    </row>
    <row r="94" spans="1:21" x14ac:dyDescent="0.3">
      <c r="A94">
        <v>93</v>
      </c>
      <c r="B94">
        <v>5</v>
      </c>
      <c r="C94">
        <v>0</v>
      </c>
      <c r="D94">
        <v>0</v>
      </c>
      <c r="E94">
        <v>0</v>
      </c>
      <c r="F94">
        <v>0</v>
      </c>
      <c r="G94">
        <v>5422.86</v>
      </c>
      <c r="H94">
        <v>5401.69</v>
      </c>
      <c r="I94">
        <v>1.21</v>
      </c>
      <c r="J94">
        <v>872.495</v>
      </c>
      <c r="K94">
        <v>351.77499999999998</v>
      </c>
      <c r="L94" t="s">
        <v>13</v>
      </c>
      <c r="M94">
        <v>687</v>
      </c>
      <c r="N94">
        <v>100</v>
      </c>
      <c r="O94" t="s">
        <v>31</v>
      </c>
      <c r="P94" t="s">
        <v>39</v>
      </c>
      <c r="Q94">
        <v>700</v>
      </c>
      <c r="R94">
        <f>H94/Q94*140</f>
        <v>1080.338</v>
      </c>
      <c r="S94">
        <f>R94/(R94+$R$97)*100</f>
        <v>99.543532984671415</v>
      </c>
      <c r="T94">
        <f>AVERAGE(S94:S96)</f>
        <v>99.418778012228316</v>
      </c>
      <c r="U94">
        <f>_xlfn.STDEV.P(S94:S98)</f>
        <v>0.19572491742094489</v>
      </c>
    </row>
    <row r="95" spans="1:21" x14ac:dyDescent="0.3">
      <c r="A95">
        <v>94</v>
      </c>
      <c r="B95">
        <v>5</v>
      </c>
      <c r="C95">
        <v>0</v>
      </c>
      <c r="D95">
        <v>0</v>
      </c>
      <c r="E95">
        <v>0</v>
      </c>
      <c r="F95">
        <v>0</v>
      </c>
      <c r="G95">
        <v>4427.4399999999996</v>
      </c>
      <c r="H95">
        <v>4406.2699999999995</v>
      </c>
      <c r="I95">
        <v>1.34</v>
      </c>
      <c r="J95">
        <v>958.28</v>
      </c>
      <c r="K95">
        <v>369.52499999999998</v>
      </c>
      <c r="L95" t="s">
        <v>13</v>
      </c>
      <c r="M95">
        <v>696</v>
      </c>
      <c r="N95">
        <v>100</v>
      </c>
      <c r="O95" t="s">
        <v>31</v>
      </c>
      <c r="Q95">
        <v>500</v>
      </c>
      <c r="R95">
        <f t="shared" ref="R95:R96" si="0">H95/Q95*140</f>
        <v>1233.7555999999997</v>
      </c>
      <c r="S95">
        <f>R95/(R95+$R$97)*100</f>
        <v>99.600067683337571</v>
      </c>
    </row>
    <row r="96" spans="1:21" x14ac:dyDescent="0.3">
      <c r="A96">
        <v>95</v>
      </c>
      <c r="B96">
        <v>5</v>
      </c>
      <c r="C96">
        <v>0</v>
      </c>
      <c r="D96">
        <v>0</v>
      </c>
      <c r="E96">
        <v>0</v>
      </c>
      <c r="F96">
        <v>0</v>
      </c>
      <c r="G96">
        <v>2788.12</v>
      </c>
      <c r="H96">
        <v>2766.95</v>
      </c>
      <c r="I96">
        <v>1.69</v>
      </c>
      <c r="J96">
        <v>1033.9760000000001</v>
      </c>
      <c r="K96">
        <v>418.286</v>
      </c>
      <c r="L96" t="s">
        <v>13</v>
      </c>
      <c r="M96">
        <v>706</v>
      </c>
      <c r="N96">
        <v>100</v>
      </c>
      <c r="O96" t="s">
        <v>31</v>
      </c>
      <c r="Q96">
        <v>700</v>
      </c>
      <c r="R96">
        <f t="shared" si="0"/>
        <v>553.39</v>
      </c>
      <c r="S96">
        <f>R96/(R96+$R$97)*100</f>
        <v>99.112733368675947</v>
      </c>
    </row>
    <row r="97" spans="1:21" x14ac:dyDescent="0.3">
      <c r="A97">
        <v>96</v>
      </c>
      <c r="B97">
        <v>5</v>
      </c>
      <c r="C97">
        <v>0</v>
      </c>
      <c r="D97">
        <v>0</v>
      </c>
      <c r="E97">
        <v>0</v>
      </c>
      <c r="F97">
        <v>0</v>
      </c>
      <c r="G97">
        <v>45.94</v>
      </c>
      <c r="H97">
        <v>24.769999999999996</v>
      </c>
      <c r="I97">
        <v>13.2</v>
      </c>
      <c r="J97">
        <v>539.03800000000001</v>
      </c>
      <c r="K97">
        <v>369.80200000000002</v>
      </c>
      <c r="L97" t="s">
        <v>13</v>
      </c>
      <c r="M97">
        <v>715</v>
      </c>
      <c r="N97">
        <v>100</v>
      </c>
      <c r="O97" t="s">
        <v>32</v>
      </c>
      <c r="Q97">
        <v>200</v>
      </c>
      <c r="R97">
        <f>H97/Q97*40</f>
        <v>4.9539999999999988</v>
      </c>
    </row>
    <row r="98" spans="1:21" x14ac:dyDescent="0.3">
      <c r="A98">
        <v>97</v>
      </c>
      <c r="B98">
        <v>5</v>
      </c>
      <c r="C98">
        <v>0</v>
      </c>
      <c r="D98">
        <v>0</v>
      </c>
      <c r="E98">
        <v>0</v>
      </c>
      <c r="F98">
        <v>0</v>
      </c>
      <c r="G98">
        <v>3130.7</v>
      </c>
      <c r="H98">
        <v>3109.5299999999997</v>
      </c>
      <c r="I98">
        <v>1.6</v>
      </c>
      <c r="J98">
        <v>1021.67</v>
      </c>
      <c r="K98">
        <v>423.45699999999999</v>
      </c>
      <c r="L98" t="s">
        <v>13</v>
      </c>
      <c r="M98">
        <v>725</v>
      </c>
      <c r="N98">
        <v>100</v>
      </c>
      <c r="O98" t="s">
        <v>31</v>
      </c>
      <c r="P98" t="s">
        <v>40</v>
      </c>
      <c r="Q98">
        <v>400</v>
      </c>
      <c r="R98">
        <f>H98/Q98*90</f>
        <v>699.64424999999994</v>
      </c>
      <c r="S98">
        <f>R98/(R98+$R$97)*100</f>
        <v>99.296904299719742</v>
      </c>
      <c r="T98">
        <f>AVERAGE(S98:S100)</f>
        <v>99.431433830051802</v>
      </c>
      <c r="U98">
        <f>_xlfn.STDEV.P(S98:S102)</f>
        <v>0.22883017936406908</v>
      </c>
    </row>
    <row r="99" spans="1:21" x14ac:dyDescent="0.3">
      <c r="A99">
        <v>98</v>
      </c>
      <c r="B99">
        <v>5</v>
      </c>
      <c r="C99">
        <v>0</v>
      </c>
      <c r="D99">
        <v>0</v>
      </c>
      <c r="E99">
        <v>0</v>
      </c>
      <c r="F99">
        <v>0</v>
      </c>
      <c r="G99">
        <v>3633.21</v>
      </c>
      <c r="H99">
        <v>3612.04</v>
      </c>
      <c r="I99">
        <v>1.48</v>
      </c>
      <c r="J99">
        <v>949.101</v>
      </c>
      <c r="K99">
        <v>418.04500000000002</v>
      </c>
      <c r="L99" t="s">
        <v>13</v>
      </c>
      <c r="M99">
        <v>734</v>
      </c>
      <c r="N99">
        <v>100</v>
      </c>
      <c r="O99" t="s">
        <v>31</v>
      </c>
      <c r="Q99">
        <v>500</v>
      </c>
      <c r="R99">
        <f>H99/Q99*90</f>
        <v>650.16719999999998</v>
      </c>
      <c r="S99">
        <f>R99/(R99+$R$97)*100</f>
        <v>99.243804047251118</v>
      </c>
    </row>
    <row r="100" spans="1:21" x14ac:dyDescent="0.3">
      <c r="A100">
        <v>99</v>
      </c>
      <c r="B100">
        <v>5</v>
      </c>
      <c r="C100">
        <v>0</v>
      </c>
      <c r="D100">
        <v>0</v>
      </c>
      <c r="E100">
        <v>0</v>
      </c>
      <c r="F100">
        <v>0</v>
      </c>
      <c r="G100">
        <v>4477.93</v>
      </c>
      <c r="H100">
        <v>4456.76</v>
      </c>
      <c r="I100">
        <v>1.34</v>
      </c>
      <c r="J100">
        <v>958.35699999999997</v>
      </c>
      <c r="K100">
        <v>367.161</v>
      </c>
      <c r="L100" t="s">
        <v>13</v>
      </c>
      <c r="M100">
        <v>744</v>
      </c>
      <c r="N100">
        <v>100</v>
      </c>
      <c r="O100" t="s">
        <v>31</v>
      </c>
      <c r="Q100">
        <v>200</v>
      </c>
      <c r="R100">
        <f>H100/Q100*90</f>
        <v>2005.5419999999999</v>
      </c>
      <c r="S100">
        <f>R100/(R100+$R$97)*100</f>
        <v>99.753593143184574</v>
      </c>
    </row>
    <row r="101" spans="1:21" x14ac:dyDescent="0.3">
      <c r="A101">
        <v>100</v>
      </c>
      <c r="B101">
        <v>5</v>
      </c>
      <c r="C101">
        <v>0</v>
      </c>
      <c r="D101">
        <v>0</v>
      </c>
      <c r="E101">
        <v>0</v>
      </c>
      <c r="F101">
        <v>0</v>
      </c>
      <c r="G101">
        <v>31.85</v>
      </c>
      <c r="H101">
        <v>10.68</v>
      </c>
      <c r="I101">
        <v>15.85</v>
      </c>
      <c r="J101">
        <v>409.57</v>
      </c>
      <c r="K101">
        <v>361.29199999999997</v>
      </c>
      <c r="L101" t="s">
        <v>13</v>
      </c>
      <c r="M101">
        <v>753</v>
      </c>
      <c r="N101">
        <v>100</v>
      </c>
      <c r="O101" t="s">
        <v>32</v>
      </c>
      <c r="Q101">
        <v>200</v>
      </c>
      <c r="R101">
        <f>H101/Q101*40</f>
        <v>2.1359999999999997</v>
      </c>
    </row>
    <row r="102" spans="1:21" x14ac:dyDescent="0.3">
      <c r="A102">
        <v>101</v>
      </c>
      <c r="B102">
        <v>1.1599999999999999</v>
      </c>
      <c r="C102">
        <v>0</v>
      </c>
      <c r="D102">
        <v>0</v>
      </c>
      <c r="E102">
        <v>0</v>
      </c>
      <c r="F102">
        <v>0</v>
      </c>
      <c r="G102">
        <v>32656.69</v>
      </c>
      <c r="H102">
        <v>32635.52</v>
      </c>
      <c r="I102">
        <v>1.03</v>
      </c>
      <c r="J102">
        <v>690.548</v>
      </c>
      <c r="K102">
        <v>403.18099999999998</v>
      </c>
      <c r="L102" t="s">
        <v>13</v>
      </c>
      <c r="M102">
        <v>759</v>
      </c>
      <c r="N102">
        <v>100</v>
      </c>
      <c r="O102" t="s">
        <v>41</v>
      </c>
    </row>
    <row r="103" spans="1:21" x14ac:dyDescent="0.3">
      <c r="A103">
        <v>102</v>
      </c>
      <c r="B103">
        <v>5</v>
      </c>
      <c r="C103">
        <v>0</v>
      </c>
      <c r="D103">
        <v>0</v>
      </c>
      <c r="E103">
        <v>0</v>
      </c>
      <c r="F103">
        <v>0</v>
      </c>
      <c r="G103">
        <v>1698.9</v>
      </c>
      <c r="H103">
        <v>1677.73</v>
      </c>
      <c r="I103">
        <v>2.17</v>
      </c>
      <c r="J103">
        <v>924.59799999999996</v>
      </c>
      <c r="K103">
        <v>406.06299999999999</v>
      </c>
      <c r="L103" t="s">
        <v>13</v>
      </c>
      <c r="M103">
        <v>769</v>
      </c>
      <c r="N103">
        <v>100</v>
      </c>
      <c r="O103" t="s">
        <v>31</v>
      </c>
      <c r="P103" t="s">
        <v>33</v>
      </c>
      <c r="Q103">
        <v>400</v>
      </c>
      <c r="R103">
        <f>(H103/400)*200</f>
        <v>838.86500000000001</v>
      </c>
      <c r="S103">
        <f>R103/(R103+R104)*100</f>
        <v>97.5613869204834</v>
      </c>
      <c r="T103">
        <f>AVERAGE(S103:S107)</f>
        <v>95.408990764338043</v>
      </c>
      <c r="U103">
        <f>_xlfn.STDEV.P(S103:S107)</f>
        <v>2.2314645742920263</v>
      </c>
    </row>
    <row r="104" spans="1:21" x14ac:dyDescent="0.3">
      <c r="A104">
        <v>103</v>
      </c>
      <c r="B104">
        <v>5</v>
      </c>
      <c r="C104">
        <v>0</v>
      </c>
      <c r="D104">
        <v>0</v>
      </c>
      <c r="E104">
        <v>0</v>
      </c>
      <c r="F104">
        <v>0</v>
      </c>
      <c r="G104">
        <v>73.59</v>
      </c>
      <c r="H104">
        <v>52.42</v>
      </c>
      <c r="I104">
        <v>10.43</v>
      </c>
      <c r="J104">
        <v>523.89800000000002</v>
      </c>
      <c r="K104">
        <v>384.608</v>
      </c>
      <c r="L104" t="s">
        <v>13</v>
      </c>
      <c r="M104">
        <v>779</v>
      </c>
      <c r="N104">
        <v>100</v>
      </c>
      <c r="O104" t="s">
        <v>32</v>
      </c>
      <c r="Q104">
        <v>250</v>
      </c>
      <c r="R104">
        <f>(H104/250)*100</f>
        <v>20.968</v>
      </c>
    </row>
    <row r="105" spans="1:21" x14ac:dyDescent="0.3">
      <c r="A105">
        <v>104</v>
      </c>
      <c r="B105">
        <v>5</v>
      </c>
      <c r="C105">
        <v>0</v>
      </c>
      <c r="D105">
        <v>0</v>
      </c>
      <c r="E105">
        <v>0</v>
      </c>
      <c r="F105">
        <v>0</v>
      </c>
      <c r="G105">
        <v>90.25</v>
      </c>
      <c r="H105">
        <v>69.08</v>
      </c>
      <c r="I105">
        <v>9.42</v>
      </c>
      <c r="J105">
        <v>512.39499999999998</v>
      </c>
      <c r="K105">
        <v>409.56400000000002</v>
      </c>
      <c r="L105" t="s">
        <v>13</v>
      </c>
      <c r="M105">
        <v>788</v>
      </c>
      <c r="N105">
        <v>100</v>
      </c>
      <c r="O105" t="s">
        <v>32</v>
      </c>
      <c r="Q105">
        <v>250</v>
      </c>
      <c r="R105">
        <f>(H105/250)*100</f>
        <v>27.632000000000001</v>
      </c>
      <c r="S105">
        <f>R106/(R105+R106)*100</f>
        <v>96.331428298311323</v>
      </c>
    </row>
    <row r="106" spans="1:21" x14ac:dyDescent="0.3">
      <c r="A106">
        <v>105</v>
      </c>
      <c r="B106">
        <v>5</v>
      </c>
      <c r="C106">
        <v>0</v>
      </c>
      <c r="D106">
        <v>0</v>
      </c>
      <c r="E106">
        <v>0</v>
      </c>
      <c r="F106">
        <v>0</v>
      </c>
      <c r="G106">
        <v>2197.9</v>
      </c>
      <c r="H106">
        <v>2176.73</v>
      </c>
      <c r="I106">
        <v>1.91</v>
      </c>
      <c r="J106">
        <v>907.35799999999995</v>
      </c>
      <c r="K106">
        <v>369.392</v>
      </c>
      <c r="L106" t="s">
        <v>13</v>
      </c>
      <c r="M106">
        <v>798</v>
      </c>
      <c r="N106">
        <v>100</v>
      </c>
      <c r="O106" t="s">
        <v>31</v>
      </c>
      <c r="Q106">
        <v>600</v>
      </c>
      <c r="R106">
        <f>(H106/600)*200</f>
        <v>725.57666666666671</v>
      </c>
    </row>
    <row r="107" spans="1:21" x14ac:dyDescent="0.3">
      <c r="A107">
        <v>106</v>
      </c>
      <c r="B107">
        <v>5</v>
      </c>
      <c r="C107">
        <v>0</v>
      </c>
      <c r="D107">
        <v>0</v>
      </c>
      <c r="E107">
        <v>0</v>
      </c>
      <c r="F107">
        <v>0</v>
      </c>
      <c r="G107">
        <v>188.06</v>
      </c>
      <c r="H107">
        <v>166.89</v>
      </c>
      <c r="I107">
        <v>6.52</v>
      </c>
      <c r="J107">
        <v>587.553</v>
      </c>
      <c r="K107">
        <v>416.01900000000001</v>
      </c>
      <c r="L107" t="s">
        <v>13</v>
      </c>
      <c r="M107">
        <v>807</v>
      </c>
      <c r="N107">
        <v>100</v>
      </c>
      <c r="O107" t="s">
        <v>32</v>
      </c>
      <c r="Q107">
        <v>250</v>
      </c>
      <c r="R107">
        <f>(H107/250)*100</f>
        <v>66.756</v>
      </c>
      <c r="S107">
        <f>R108/(R107+R108)*100</f>
        <v>92.334157074219362</v>
      </c>
    </row>
    <row r="108" spans="1:21" x14ac:dyDescent="0.3">
      <c r="A108">
        <v>107</v>
      </c>
      <c r="B108">
        <v>5</v>
      </c>
      <c r="C108">
        <v>0</v>
      </c>
      <c r="D108">
        <v>0</v>
      </c>
      <c r="E108">
        <v>0</v>
      </c>
      <c r="F108">
        <v>0</v>
      </c>
      <c r="G108">
        <v>2031.34</v>
      </c>
      <c r="H108">
        <v>2010.1699999999998</v>
      </c>
      <c r="I108">
        <v>1.98</v>
      </c>
      <c r="J108">
        <v>950.36199999999997</v>
      </c>
      <c r="K108">
        <v>388.55399999999997</v>
      </c>
      <c r="L108" t="s">
        <v>13</v>
      </c>
      <c r="M108">
        <v>817</v>
      </c>
      <c r="N108">
        <v>100</v>
      </c>
      <c r="O108" t="s">
        <v>31</v>
      </c>
      <c r="Q108">
        <v>500</v>
      </c>
      <c r="R108">
        <f>(H108/500)*200</f>
        <v>804.06799999999998</v>
      </c>
    </row>
    <row r="109" spans="1:21" x14ac:dyDescent="0.3">
      <c r="A109">
        <v>108</v>
      </c>
      <c r="B109">
        <v>5</v>
      </c>
      <c r="C109">
        <v>0</v>
      </c>
      <c r="D109">
        <v>0</v>
      </c>
      <c r="E109">
        <v>0</v>
      </c>
      <c r="F109">
        <v>0</v>
      </c>
      <c r="G109">
        <v>1116.8599999999999</v>
      </c>
      <c r="H109">
        <v>1095.6899999999998</v>
      </c>
      <c r="I109">
        <v>2.68</v>
      </c>
      <c r="J109">
        <v>1008.122</v>
      </c>
      <c r="K109">
        <v>419.45100000000002</v>
      </c>
      <c r="L109" t="s">
        <v>13</v>
      </c>
      <c r="M109">
        <v>826</v>
      </c>
      <c r="N109">
        <v>100</v>
      </c>
      <c r="O109" t="s">
        <v>31</v>
      </c>
      <c r="P109" t="s">
        <v>42</v>
      </c>
      <c r="Q109">
        <v>400</v>
      </c>
      <c r="R109">
        <f>(H109/Q109)*230</f>
        <v>630.02174999999988</v>
      </c>
      <c r="S109" s="2">
        <v>75</v>
      </c>
      <c r="T109" s="2">
        <f>AVERAGE(S109:S113)</f>
        <v>76.094657533411976</v>
      </c>
      <c r="U109" s="2">
        <f>_xlfn.STDEV.P(S109:S113)</f>
        <v>0.77758689934911196</v>
      </c>
    </row>
    <row r="110" spans="1:21" x14ac:dyDescent="0.3">
      <c r="A110">
        <v>109</v>
      </c>
      <c r="B110">
        <v>5</v>
      </c>
      <c r="C110">
        <v>0</v>
      </c>
      <c r="D110">
        <v>0</v>
      </c>
      <c r="E110">
        <v>0</v>
      </c>
      <c r="F110">
        <v>0</v>
      </c>
      <c r="G110">
        <v>919.54</v>
      </c>
      <c r="H110">
        <v>898.37</v>
      </c>
      <c r="I110">
        <v>2.95</v>
      </c>
      <c r="J110">
        <v>856.17499999999995</v>
      </c>
      <c r="K110">
        <v>376.83699999999999</v>
      </c>
      <c r="L110" t="s">
        <v>13</v>
      </c>
      <c r="M110">
        <v>836</v>
      </c>
      <c r="N110">
        <v>100</v>
      </c>
      <c r="O110" t="s">
        <v>32</v>
      </c>
      <c r="Q110">
        <v>250</v>
      </c>
      <c r="R110">
        <f>H110/Q110*140</f>
        <v>503.0872</v>
      </c>
      <c r="S110" s="2"/>
      <c r="T110" s="2"/>
      <c r="U110" s="2"/>
    </row>
    <row r="111" spans="1:21" x14ac:dyDescent="0.3">
      <c r="A111">
        <v>110</v>
      </c>
      <c r="B111">
        <v>5</v>
      </c>
      <c r="C111">
        <v>0</v>
      </c>
      <c r="D111">
        <v>0</v>
      </c>
      <c r="E111">
        <v>0</v>
      </c>
      <c r="F111">
        <v>0</v>
      </c>
      <c r="G111">
        <v>1932.99</v>
      </c>
      <c r="H111">
        <v>1911.82</v>
      </c>
      <c r="I111">
        <v>2.0299999999999998</v>
      </c>
      <c r="J111">
        <v>971.03</v>
      </c>
      <c r="K111">
        <v>381.54</v>
      </c>
      <c r="L111" t="s">
        <v>13</v>
      </c>
      <c r="M111">
        <v>845</v>
      </c>
      <c r="N111">
        <v>100</v>
      </c>
      <c r="O111" t="s">
        <v>31</v>
      </c>
      <c r="Q111">
        <v>500</v>
      </c>
      <c r="R111">
        <f>H111/Q111*230</f>
        <v>879.43719999999996</v>
      </c>
      <c r="S111">
        <f>R112/(R111+R112)*100</f>
        <v>76.551125183751523</v>
      </c>
    </row>
    <row r="112" spans="1:21" x14ac:dyDescent="0.3">
      <c r="A112">
        <v>111</v>
      </c>
      <c r="B112">
        <v>5</v>
      </c>
      <c r="C112">
        <v>0</v>
      </c>
      <c r="D112">
        <v>0</v>
      </c>
      <c r="E112">
        <v>0</v>
      </c>
      <c r="F112">
        <v>0</v>
      </c>
      <c r="G112">
        <v>7198.69</v>
      </c>
      <c r="H112">
        <v>7177.5199999999995</v>
      </c>
      <c r="I112">
        <v>1.05</v>
      </c>
      <c r="J112">
        <v>697.83100000000002</v>
      </c>
      <c r="K112">
        <v>402.53100000000001</v>
      </c>
      <c r="L112" t="s">
        <v>13</v>
      </c>
      <c r="M112">
        <v>855</v>
      </c>
      <c r="N112">
        <v>100</v>
      </c>
      <c r="O112" t="s">
        <v>32</v>
      </c>
      <c r="Q112">
        <v>350</v>
      </c>
      <c r="R112">
        <f>H112/Q112*140</f>
        <v>2871.0079999999998</v>
      </c>
    </row>
    <row r="113" spans="1:28" x14ac:dyDescent="0.3">
      <c r="A113">
        <v>112</v>
      </c>
      <c r="B113">
        <v>5</v>
      </c>
      <c r="C113">
        <v>0</v>
      </c>
      <c r="D113">
        <v>0</v>
      </c>
      <c r="E113">
        <v>0</v>
      </c>
      <c r="F113">
        <v>0</v>
      </c>
      <c r="G113">
        <v>535.19000000000005</v>
      </c>
      <c r="H113">
        <v>514.0200000000001</v>
      </c>
      <c r="I113">
        <v>3.87</v>
      </c>
      <c r="J113">
        <v>1018.784</v>
      </c>
      <c r="K113">
        <v>465.58499999999998</v>
      </c>
      <c r="L113" t="s">
        <v>13</v>
      </c>
      <c r="M113">
        <v>864</v>
      </c>
      <c r="N113">
        <v>100</v>
      </c>
      <c r="O113" t="s">
        <v>31</v>
      </c>
      <c r="Q113">
        <v>350</v>
      </c>
      <c r="R113">
        <f>H113/Q113*230</f>
        <v>337.7845714285715</v>
      </c>
      <c r="S113">
        <f>R113/(R113+R114)*100</f>
        <v>76.732847416484404</v>
      </c>
    </row>
    <row r="114" spans="1:28" x14ac:dyDescent="0.3">
      <c r="A114">
        <v>113</v>
      </c>
      <c r="B114">
        <v>5</v>
      </c>
      <c r="C114">
        <v>0</v>
      </c>
      <c r="D114">
        <v>0</v>
      </c>
      <c r="E114">
        <v>0</v>
      </c>
      <c r="F114">
        <v>0</v>
      </c>
      <c r="G114">
        <v>130.91</v>
      </c>
      <c r="H114">
        <v>109.74</v>
      </c>
      <c r="I114">
        <v>7.82</v>
      </c>
      <c r="J114">
        <v>545.17700000000002</v>
      </c>
      <c r="K114">
        <v>400.548</v>
      </c>
      <c r="L114" t="s">
        <v>13</v>
      </c>
      <c r="M114">
        <v>874</v>
      </c>
      <c r="N114">
        <v>100</v>
      </c>
      <c r="O114" t="s">
        <v>32</v>
      </c>
      <c r="Q114">
        <v>150</v>
      </c>
      <c r="R114">
        <f>H114/Q114*140</f>
        <v>102.42399999999999</v>
      </c>
    </row>
    <row r="115" spans="1:28" x14ac:dyDescent="0.3">
      <c r="A115">
        <v>114</v>
      </c>
      <c r="B115">
        <v>5</v>
      </c>
      <c r="C115">
        <v>0</v>
      </c>
      <c r="D115">
        <v>0</v>
      </c>
      <c r="E115">
        <v>0</v>
      </c>
      <c r="F115">
        <v>0</v>
      </c>
      <c r="G115">
        <v>4263.1400000000003</v>
      </c>
      <c r="H115">
        <v>4241.97</v>
      </c>
      <c r="I115">
        <v>1.37</v>
      </c>
      <c r="J115">
        <v>934.649</v>
      </c>
      <c r="K115">
        <v>372.41899999999998</v>
      </c>
      <c r="L115" t="s">
        <v>13</v>
      </c>
      <c r="M115">
        <v>883</v>
      </c>
      <c r="N115">
        <v>100</v>
      </c>
      <c r="O115" t="s">
        <v>43</v>
      </c>
      <c r="P115" t="s">
        <v>51</v>
      </c>
      <c r="Q115">
        <v>500</v>
      </c>
      <c r="R115">
        <f>H115/Q115*30</f>
        <v>254.51820000000001</v>
      </c>
      <c r="S115">
        <f>R115/(R115+$R$101)*100</f>
        <v>99.167751784307441</v>
      </c>
      <c r="T115">
        <f>AVERAGE(S115:S117)</f>
        <v>99.168350017124411</v>
      </c>
      <c r="U115">
        <f>_xlfn.STDEV.P(S115:S117)</f>
        <v>1.5548021701135332E-2</v>
      </c>
    </row>
    <row r="116" spans="1:28" x14ac:dyDescent="0.3">
      <c r="A116">
        <v>115</v>
      </c>
      <c r="B116">
        <v>5</v>
      </c>
      <c r="C116">
        <v>0</v>
      </c>
      <c r="D116">
        <v>0</v>
      </c>
      <c r="E116">
        <v>0</v>
      </c>
      <c r="F116">
        <v>0</v>
      </c>
      <c r="G116">
        <v>1266.3900000000001</v>
      </c>
      <c r="H116">
        <v>1245.22</v>
      </c>
      <c r="I116">
        <v>2.5099999999999998</v>
      </c>
      <c r="J116">
        <v>642.154</v>
      </c>
      <c r="K116">
        <v>369.02800000000002</v>
      </c>
      <c r="L116" t="s">
        <v>13</v>
      </c>
      <c r="M116">
        <v>892</v>
      </c>
      <c r="N116">
        <v>100</v>
      </c>
      <c r="O116" t="s">
        <v>31</v>
      </c>
      <c r="Q116">
        <v>200</v>
      </c>
      <c r="R116">
        <f>H116/Q116*40</f>
        <v>249.04399999999998</v>
      </c>
      <c r="S116">
        <f t="shared" ref="S116:S117" si="1">R116/(R116+$R$101)*100</f>
        <v>99.149613822756592</v>
      </c>
    </row>
    <row r="117" spans="1:28" x14ac:dyDescent="0.3">
      <c r="A117">
        <v>116</v>
      </c>
      <c r="B117">
        <v>5</v>
      </c>
      <c r="C117">
        <v>0</v>
      </c>
      <c r="D117">
        <v>0</v>
      </c>
      <c r="E117">
        <v>0</v>
      </c>
      <c r="F117">
        <v>0</v>
      </c>
      <c r="G117">
        <v>1651.27</v>
      </c>
      <c r="H117">
        <v>1630.1</v>
      </c>
      <c r="I117">
        <v>2.2000000000000002</v>
      </c>
      <c r="J117">
        <v>667.351</v>
      </c>
      <c r="K117">
        <v>379.40199999999999</v>
      </c>
      <c r="L117" t="s">
        <v>13</v>
      </c>
      <c r="M117">
        <v>902</v>
      </c>
      <c r="N117">
        <v>100</v>
      </c>
      <c r="O117" t="s">
        <v>31</v>
      </c>
      <c r="Q117">
        <v>250</v>
      </c>
      <c r="R117">
        <f>H117/Q117*40</f>
        <v>260.81599999999997</v>
      </c>
      <c r="S117">
        <f t="shared" si="1"/>
        <v>99.187684444309227</v>
      </c>
    </row>
    <row r="118" spans="1:28" x14ac:dyDescent="0.3">
      <c r="A118">
        <v>117</v>
      </c>
      <c r="B118">
        <v>5</v>
      </c>
      <c r="C118">
        <v>0</v>
      </c>
      <c r="D118">
        <v>0</v>
      </c>
      <c r="E118">
        <v>0</v>
      </c>
      <c r="F118">
        <v>0</v>
      </c>
      <c r="G118">
        <v>1338.45</v>
      </c>
      <c r="H118">
        <v>1317.28</v>
      </c>
      <c r="I118">
        <v>2.44</v>
      </c>
      <c r="J118">
        <v>637.88800000000003</v>
      </c>
      <c r="K118">
        <v>377.23200000000003</v>
      </c>
      <c r="L118" t="s">
        <v>13</v>
      </c>
      <c r="M118">
        <v>912</v>
      </c>
      <c r="N118">
        <v>100</v>
      </c>
      <c r="O118" t="s">
        <v>31</v>
      </c>
      <c r="Q118">
        <v>250</v>
      </c>
      <c r="R118">
        <f>H118/Q118*40</f>
        <v>210.76480000000001</v>
      </c>
    </row>
    <row r="119" spans="1:28" x14ac:dyDescent="0.3">
      <c r="A119">
        <v>118</v>
      </c>
      <c r="B119">
        <v>5</v>
      </c>
      <c r="C119">
        <v>0</v>
      </c>
      <c r="D119">
        <v>0</v>
      </c>
      <c r="E119">
        <v>0</v>
      </c>
      <c r="F119">
        <v>0</v>
      </c>
      <c r="G119">
        <v>955.74</v>
      </c>
      <c r="H119">
        <v>934.57</v>
      </c>
      <c r="I119">
        <v>2.89</v>
      </c>
      <c r="J119">
        <v>691.54200000000003</v>
      </c>
      <c r="K119">
        <v>353.34100000000001</v>
      </c>
      <c r="L119" t="s">
        <v>13</v>
      </c>
      <c r="M119">
        <v>921</v>
      </c>
      <c r="N119">
        <v>100</v>
      </c>
      <c r="O119" t="s">
        <v>31</v>
      </c>
      <c r="P119" t="s">
        <v>34</v>
      </c>
      <c r="Q119">
        <v>280</v>
      </c>
      <c r="R119">
        <f>H119/280*400</f>
        <v>1335.1000000000001</v>
      </c>
      <c r="S119">
        <f>R120/(R119+R120)*100</f>
        <v>70.276221199593024</v>
      </c>
      <c r="T119">
        <f>AVERAGE(S119:S123)</f>
        <v>70.485650490061516</v>
      </c>
      <c r="U119">
        <f>_xlfn.STDEV.P(S119:S123)</f>
        <v>5.1967710003599894</v>
      </c>
    </row>
    <row r="120" spans="1:28" x14ac:dyDescent="0.3">
      <c r="A120">
        <v>119</v>
      </c>
      <c r="B120">
        <v>5</v>
      </c>
      <c r="C120">
        <v>0</v>
      </c>
      <c r="D120">
        <v>0</v>
      </c>
      <c r="E120">
        <v>0</v>
      </c>
      <c r="F120">
        <v>0</v>
      </c>
      <c r="G120">
        <v>3177.76</v>
      </c>
      <c r="H120">
        <v>3156.59</v>
      </c>
      <c r="I120">
        <v>1.59</v>
      </c>
      <c r="J120">
        <v>736.20399999999995</v>
      </c>
      <c r="K120">
        <v>400.24299999999999</v>
      </c>
      <c r="L120" t="s">
        <v>13</v>
      </c>
      <c r="M120">
        <v>931</v>
      </c>
      <c r="N120">
        <v>100</v>
      </c>
      <c r="O120" t="s">
        <v>32</v>
      </c>
      <c r="Q120">
        <v>200</v>
      </c>
      <c r="R120">
        <f>(H120/200)*200</f>
        <v>3156.59</v>
      </c>
    </row>
    <row r="121" spans="1:28" x14ac:dyDescent="0.3">
      <c r="A121">
        <v>120</v>
      </c>
      <c r="B121">
        <v>5</v>
      </c>
      <c r="C121">
        <v>0</v>
      </c>
      <c r="D121">
        <v>0</v>
      </c>
      <c r="E121">
        <v>0</v>
      </c>
      <c r="F121">
        <v>0</v>
      </c>
      <c r="G121">
        <v>2622.02</v>
      </c>
      <c r="H121">
        <v>2600.85</v>
      </c>
      <c r="I121">
        <v>1.75</v>
      </c>
      <c r="J121">
        <v>811.46500000000003</v>
      </c>
      <c r="K121">
        <v>372.685</v>
      </c>
      <c r="L121" t="s">
        <v>13</v>
      </c>
      <c r="M121">
        <v>940</v>
      </c>
      <c r="N121">
        <v>100</v>
      </c>
      <c r="O121" t="s">
        <v>31</v>
      </c>
      <c r="Q121">
        <v>500</v>
      </c>
      <c r="R121">
        <f>(H121/500)*400</f>
        <v>2080.6799999999998</v>
      </c>
      <c r="S121">
        <f>R121/(R121+R122)*100</f>
        <v>76.952499036314677</v>
      </c>
    </row>
    <row r="122" spans="1:28" x14ac:dyDescent="0.3">
      <c r="A122">
        <v>121</v>
      </c>
      <c r="B122">
        <v>5</v>
      </c>
      <c r="C122">
        <v>0</v>
      </c>
      <c r="D122">
        <v>0</v>
      </c>
      <c r="E122">
        <v>0</v>
      </c>
      <c r="F122">
        <v>0</v>
      </c>
      <c r="G122">
        <v>1672.57</v>
      </c>
      <c r="H122">
        <v>1651.3999999999999</v>
      </c>
      <c r="I122">
        <v>2.19</v>
      </c>
      <c r="J122">
        <v>904.23</v>
      </c>
      <c r="K122">
        <v>363.42099999999999</v>
      </c>
      <c r="L122" t="s">
        <v>13</v>
      </c>
      <c r="M122">
        <v>950</v>
      </c>
      <c r="N122">
        <v>100</v>
      </c>
      <c r="O122" t="s">
        <v>32</v>
      </c>
      <c r="Q122">
        <v>530</v>
      </c>
      <c r="R122">
        <f>(H122/530)*200</f>
        <v>623.16981132075466</v>
      </c>
    </row>
    <row r="123" spans="1:28" x14ac:dyDescent="0.3">
      <c r="A123">
        <v>122</v>
      </c>
      <c r="B123">
        <v>5</v>
      </c>
      <c r="C123">
        <v>0</v>
      </c>
      <c r="D123">
        <v>0</v>
      </c>
      <c r="E123">
        <v>0</v>
      </c>
      <c r="F123">
        <v>0</v>
      </c>
      <c r="G123">
        <v>2465.48</v>
      </c>
      <c r="H123">
        <v>2444.31</v>
      </c>
      <c r="I123">
        <v>1.8</v>
      </c>
      <c r="J123">
        <v>696.70899999999995</v>
      </c>
      <c r="K123">
        <v>378.81400000000002</v>
      </c>
      <c r="L123" t="s">
        <v>13</v>
      </c>
      <c r="M123">
        <v>959</v>
      </c>
      <c r="N123">
        <v>100</v>
      </c>
      <c r="O123" t="s">
        <v>32</v>
      </c>
      <c r="Q123">
        <v>450</v>
      </c>
      <c r="R123">
        <f>(H123/450)*200</f>
        <v>1086.3599999999999</v>
      </c>
      <c r="S123">
        <f>R124/(R123+R124)*100</f>
        <v>64.228231234276834</v>
      </c>
    </row>
    <row r="124" spans="1:28" x14ac:dyDescent="0.3">
      <c r="A124">
        <v>123</v>
      </c>
      <c r="B124">
        <v>5</v>
      </c>
      <c r="C124">
        <v>0</v>
      </c>
      <c r="D124">
        <v>0</v>
      </c>
      <c r="E124">
        <v>0</v>
      </c>
      <c r="F124">
        <v>0</v>
      </c>
      <c r="G124">
        <v>2947.01</v>
      </c>
      <c r="H124">
        <v>2925.84</v>
      </c>
      <c r="I124">
        <v>1.65</v>
      </c>
      <c r="J124">
        <v>833.31700000000001</v>
      </c>
      <c r="K124">
        <v>368.42700000000002</v>
      </c>
      <c r="L124" t="s">
        <v>13</v>
      </c>
      <c r="M124">
        <v>969</v>
      </c>
      <c r="N124">
        <v>100</v>
      </c>
      <c r="O124" t="s">
        <v>31</v>
      </c>
      <c r="Q124">
        <v>600</v>
      </c>
      <c r="R124">
        <f>(H124/600)*400</f>
        <v>1950.5600000000002</v>
      </c>
    </row>
    <row r="125" spans="1:28" x14ac:dyDescent="0.3">
      <c r="A125">
        <v>124</v>
      </c>
      <c r="B125">
        <v>0.61</v>
      </c>
      <c r="C125">
        <v>0</v>
      </c>
      <c r="D125">
        <v>0</v>
      </c>
      <c r="E125">
        <v>0</v>
      </c>
      <c r="F125">
        <v>0</v>
      </c>
      <c r="G125">
        <v>59990.14</v>
      </c>
      <c r="H125">
        <v>59968.97</v>
      </c>
      <c r="I125">
        <v>1.05</v>
      </c>
      <c r="J125">
        <v>872.11400000000003</v>
      </c>
      <c r="K125">
        <v>343.41300000000001</v>
      </c>
      <c r="L125" t="s">
        <v>13</v>
      </c>
      <c r="M125">
        <v>973</v>
      </c>
      <c r="N125">
        <v>100</v>
      </c>
      <c r="O125" t="s">
        <v>44</v>
      </c>
      <c r="P125" t="s">
        <v>45</v>
      </c>
      <c r="Q125">
        <v>1000</v>
      </c>
      <c r="R125">
        <f>H125</f>
        <v>59968.97</v>
      </c>
    </row>
    <row r="126" spans="1:28" x14ac:dyDescent="0.3">
      <c r="A126">
        <v>125</v>
      </c>
      <c r="B126">
        <v>5</v>
      </c>
      <c r="C126">
        <v>0</v>
      </c>
      <c r="D126">
        <v>0</v>
      </c>
      <c r="E126">
        <v>0</v>
      </c>
      <c r="F126">
        <v>0</v>
      </c>
      <c r="G126">
        <v>3302.4</v>
      </c>
      <c r="H126">
        <v>3281.23</v>
      </c>
      <c r="I126">
        <v>1.56</v>
      </c>
      <c r="J126">
        <v>894.42899999999997</v>
      </c>
      <c r="K126">
        <v>344.66300000000001</v>
      </c>
      <c r="L126" t="s">
        <v>13</v>
      </c>
      <c r="M126">
        <v>982</v>
      </c>
      <c r="N126">
        <v>100</v>
      </c>
      <c r="O126" t="s">
        <v>31</v>
      </c>
      <c r="Q126">
        <v>600</v>
      </c>
      <c r="R126">
        <f>H126/Q126*300</f>
        <v>1640.615</v>
      </c>
      <c r="S126">
        <f>R126/(R126+R129)*100</f>
        <v>19.070510026281866</v>
      </c>
      <c r="T126">
        <f>AVERAGE(S126:S130)</f>
        <v>20.160561233780882</v>
      </c>
      <c r="U126">
        <f>_xlfn.STDEV.P(S126:S130)</f>
        <v>1.0123005507893765</v>
      </c>
    </row>
    <row r="127" spans="1:28" x14ac:dyDescent="0.3">
      <c r="A127">
        <v>126</v>
      </c>
      <c r="B127">
        <v>5</v>
      </c>
      <c r="C127">
        <v>0</v>
      </c>
      <c r="D127">
        <v>0</v>
      </c>
      <c r="E127">
        <v>0</v>
      </c>
      <c r="F127">
        <v>0</v>
      </c>
      <c r="G127">
        <v>955.67</v>
      </c>
      <c r="H127">
        <v>934.5</v>
      </c>
      <c r="I127">
        <v>2.89</v>
      </c>
      <c r="J127">
        <v>973.20699999999999</v>
      </c>
      <c r="K127">
        <v>422.58100000000002</v>
      </c>
      <c r="L127" t="s">
        <v>13</v>
      </c>
      <c r="M127">
        <v>992</v>
      </c>
      <c r="N127">
        <v>100</v>
      </c>
      <c r="O127" t="s">
        <v>31</v>
      </c>
      <c r="Q127">
        <v>300</v>
      </c>
      <c r="R127">
        <f t="shared" ref="R127:R128" si="2">H127/Q127*300</f>
        <v>934.50000000000011</v>
      </c>
      <c r="Y127" t="s">
        <v>50</v>
      </c>
      <c r="Z127">
        <v>40</v>
      </c>
      <c r="AA127">
        <v>99.431433830051802</v>
      </c>
      <c r="AB127">
        <v>0.22883017936406908</v>
      </c>
    </row>
    <row r="128" spans="1:28" x14ac:dyDescent="0.3">
      <c r="A128">
        <v>127</v>
      </c>
      <c r="B128">
        <v>5</v>
      </c>
      <c r="C128">
        <v>0</v>
      </c>
      <c r="D128">
        <v>0</v>
      </c>
      <c r="E128">
        <v>0</v>
      </c>
      <c r="F128">
        <v>0</v>
      </c>
      <c r="G128">
        <v>2924.43</v>
      </c>
      <c r="H128">
        <v>2903.2599999999998</v>
      </c>
      <c r="I128">
        <v>1.65</v>
      </c>
      <c r="J128">
        <v>839.73699999999997</v>
      </c>
      <c r="K128">
        <v>405.25400000000002</v>
      </c>
      <c r="L128" t="s">
        <v>13</v>
      </c>
      <c r="M128">
        <v>1002</v>
      </c>
      <c r="N128">
        <v>100</v>
      </c>
      <c r="O128" t="s">
        <v>31</v>
      </c>
      <c r="Q128">
        <v>400</v>
      </c>
      <c r="R128">
        <f t="shared" si="2"/>
        <v>2177.4449999999997</v>
      </c>
      <c r="S128">
        <f>R127/(R127+R130)*100</f>
        <v>19.901864322314371</v>
      </c>
      <c r="Z128">
        <v>70</v>
      </c>
      <c r="AA128">
        <v>99.168350017124411</v>
      </c>
      <c r="AB128">
        <v>1.5548021701135332E-2</v>
      </c>
    </row>
    <row r="129" spans="1:28" x14ac:dyDescent="0.3">
      <c r="A129">
        <v>128</v>
      </c>
      <c r="B129">
        <v>2.63</v>
      </c>
      <c r="C129">
        <v>0</v>
      </c>
      <c r="D129">
        <v>0</v>
      </c>
      <c r="E129">
        <v>0</v>
      </c>
      <c r="F129">
        <v>0</v>
      </c>
      <c r="G129">
        <v>13945.72</v>
      </c>
      <c r="H129">
        <v>13924.55</v>
      </c>
      <c r="I129">
        <v>1.04</v>
      </c>
      <c r="J129">
        <v>869.298</v>
      </c>
      <c r="K129">
        <v>374.17</v>
      </c>
      <c r="L129" t="s">
        <v>13</v>
      </c>
      <c r="M129">
        <v>1011</v>
      </c>
      <c r="N129">
        <v>100</v>
      </c>
      <c r="O129" t="s">
        <v>32</v>
      </c>
      <c r="Q129">
        <v>400</v>
      </c>
      <c r="R129">
        <f>H129/Q129*200</f>
        <v>6962.2749999999996</v>
      </c>
      <c r="Z129">
        <v>100</v>
      </c>
      <c r="AA129">
        <v>95.408990764338043</v>
      </c>
      <c r="AB129">
        <v>2.2314645742920263</v>
      </c>
    </row>
    <row r="130" spans="1:28" x14ac:dyDescent="0.3">
      <c r="A130">
        <v>129</v>
      </c>
      <c r="B130">
        <v>5</v>
      </c>
      <c r="C130">
        <v>0</v>
      </c>
      <c r="D130">
        <v>0</v>
      </c>
      <c r="E130">
        <v>0</v>
      </c>
      <c r="F130">
        <v>0</v>
      </c>
      <c r="G130">
        <v>3782.21</v>
      </c>
      <c r="H130">
        <v>3761.04</v>
      </c>
      <c r="I130">
        <v>1.45</v>
      </c>
      <c r="J130">
        <v>923.25599999999997</v>
      </c>
      <c r="K130">
        <v>372.447</v>
      </c>
      <c r="L130" t="s">
        <v>13</v>
      </c>
      <c r="M130">
        <v>1020</v>
      </c>
      <c r="N130">
        <v>100</v>
      </c>
      <c r="O130" t="s">
        <v>32</v>
      </c>
      <c r="Q130">
        <v>200</v>
      </c>
      <c r="R130">
        <f t="shared" ref="R130:R131" si="3">H130/Q130*200</f>
        <v>3761.04</v>
      </c>
      <c r="S130">
        <f>R128/(R128+R131)*100</f>
        <v>21.50930935274641</v>
      </c>
      <c r="Z130">
        <v>140</v>
      </c>
      <c r="AA130">
        <v>76.094657533411976</v>
      </c>
      <c r="AB130">
        <v>0.77758689934911196</v>
      </c>
    </row>
    <row r="131" spans="1:28" x14ac:dyDescent="0.3">
      <c r="A131">
        <v>130</v>
      </c>
      <c r="B131">
        <v>2.58</v>
      </c>
      <c r="C131">
        <v>0</v>
      </c>
      <c r="D131">
        <v>0</v>
      </c>
      <c r="E131">
        <v>0</v>
      </c>
      <c r="F131">
        <v>0</v>
      </c>
      <c r="G131">
        <v>13926.36</v>
      </c>
      <c r="H131">
        <v>13905.19</v>
      </c>
      <c r="I131">
        <v>1.06</v>
      </c>
      <c r="J131">
        <v>972.88199999999995</v>
      </c>
      <c r="K131">
        <v>359.99099999999999</v>
      </c>
      <c r="L131" t="s">
        <v>13</v>
      </c>
      <c r="M131">
        <v>1029</v>
      </c>
      <c r="N131">
        <v>100</v>
      </c>
      <c r="O131" t="s">
        <v>32</v>
      </c>
      <c r="Q131">
        <v>350</v>
      </c>
      <c r="R131">
        <f t="shared" si="3"/>
        <v>7945.8228571428581</v>
      </c>
      <c r="Z131">
        <v>200</v>
      </c>
      <c r="AA131">
        <v>70.485650490061516</v>
      </c>
      <c r="AB131">
        <v>5.1967710003599894</v>
      </c>
    </row>
    <row r="132" spans="1:28" x14ac:dyDescent="0.3">
      <c r="A132">
        <v>131</v>
      </c>
      <c r="B132">
        <v>5</v>
      </c>
      <c r="C132">
        <v>0</v>
      </c>
      <c r="D132">
        <v>0</v>
      </c>
      <c r="E132">
        <v>0</v>
      </c>
      <c r="F132">
        <v>0</v>
      </c>
      <c r="G132">
        <v>3808.67</v>
      </c>
      <c r="H132">
        <v>3787.5</v>
      </c>
      <c r="I132">
        <v>1.45</v>
      </c>
      <c r="J132">
        <v>988.99900000000002</v>
      </c>
      <c r="K132">
        <v>372.76799999999997</v>
      </c>
      <c r="L132" t="s">
        <v>13</v>
      </c>
      <c r="M132">
        <v>1039</v>
      </c>
      <c r="N132">
        <v>100</v>
      </c>
      <c r="O132" t="s">
        <v>31</v>
      </c>
      <c r="P132" t="s">
        <v>46</v>
      </c>
      <c r="Q132">
        <v>400</v>
      </c>
      <c r="R132">
        <f>H132/Q132*200</f>
        <v>1893.75</v>
      </c>
      <c r="S132">
        <f>R133/(R132+R133)*100</f>
        <v>62.525037727268952</v>
      </c>
      <c r="T132">
        <f>AVERAGE(S132:S136)</f>
        <v>67.439450407240145</v>
      </c>
      <c r="U132">
        <f>_xlfn.STDEV.P(S132:S136)</f>
        <v>4.9144126799711998</v>
      </c>
      <c r="Y132" t="s">
        <v>19</v>
      </c>
      <c r="Z132">
        <v>10</v>
      </c>
      <c r="AA132">
        <v>99.980620259983766</v>
      </c>
      <c r="AB132">
        <v>1.9552722017065036E-3</v>
      </c>
    </row>
    <row r="133" spans="1:28" x14ac:dyDescent="0.3">
      <c r="A133">
        <v>132</v>
      </c>
      <c r="B133">
        <v>4.62</v>
      </c>
      <c r="C133">
        <v>0</v>
      </c>
      <c r="D133">
        <v>0</v>
      </c>
      <c r="E133">
        <v>0</v>
      </c>
      <c r="F133">
        <v>0</v>
      </c>
      <c r="G133">
        <v>7920.23</v>
      </c>
      <c r="H133">
        <v>7899.0599999999995</v>
      </c>
      <c r="I133">
        <v>1.05</v>
      </c>
      <c r="J133">
        <v>904.80799999999999</v>
      </c>
      <c r="K133">
        <v>366.8</v>
      </c>
      <c r="L133" t="s">
        <v>13</v>
      </c>
      <c r="M133">
        <v>1047</v>
      </c>
      <c r="N133">
        <v>100</v>
      </c>
      <c r="O133" t="s">
        <v>32</v>
      </c>
      <c r="Q133">
        <v>350</v>
      </c>
      <c r="R133">
        <f>H133/Q133*140</f>
        <v>3159.6239999999998</v>
      </c>
      <c r="Z133">
        <v>20</v>
      </c>
      <c r="AA133">
        <v>99.802893835932807</v>
      </c>
      <c r="AB133">
        <v>0.23962014733085055</v>
      </c>
    </row>
    <row r="134" spans="1:28" x14ac:dyDescent="0.3">
      <c r="A134">
        <v>133</v>
      </c>
      <c r="B134">
        <v>5</v>
      </c>
      <c r="C134">
        <v>0</v>
      </c>
      <c r="D134">
        <v>0</v>
      </c>
      <c r="E134">
        <v>0</v>
      </c>
      <c r="F134">
        <v>0</v>
      </c>
      <c r="G134">
        <v>1828.38</v>
      </c>
      <c r="H134">
        <v>1807.21</v>
      </c>
      <c r="I134">
        <v>2.09</v>
      </c>
      <c r="J134">
        <v>1122.201</v>
      </c>
      <c r="K134">
        <v>445.05700000000002</v>
      </c>
      <c r="L134" t="s">
        <v>13</v>
      </c>
      <c r="M134">
        <v>1057</v>
      </c>
      <c r="N134">
        <v>100</v>
      </c>
      <c r="O134" t="s">
        <v>31</v>
      </c>
      <c r="Q134">
        <v>270</v>
      </c>
      <c r="R134">
        <f t="shared" ref="R134" si="4">H134/Q134*200</f>
        <v>1338.674074074074</v>
      </c>
      <c r="S134">
        <f>R135/(R134+R135)*100</f>
        <v>72.353863087211352</v>
      </c>
      <c r="Z134">
        <v>40</v>
      </c>
      <c r="AA134">
        <v>94.385471015461647</v>
      </c>
      <c r="AB134">
        <v>1.1112749035920793</v>
      </c>
    </row>
    <row r="135" spans="1:28" x14ac:dyDescent="0.3">
      <c r="A135">
        <v>134</v>
      </c>
      <c r="B135">
        <v>5</v>
      </c>
      <c r="C135">
        <v>0</v>
      </c>
      <c r="D135">
        <v>0</v>
      </c>
      <c r="E135">
        <v>0</v>
      </c>
      <c r="F135">
        <v>0</v>
      </c>
      <c r="G135">
        <v>5776.92</v>
      </c>
      <c r="H135">
        <v>5755.75</v>
      </c>
      <c r="I135">
        <v>1.18</v>
      </c>
      <c r="J135">
        <v>979.38400000000001</v>
      </c>
      <c r="K135">
        <v>371.02300000000002</v>
      </c>
      <c r="L135" t="s">
        <v>13</v>
      </c>
      <c r="M135">
        <v>1066</v>
      </c>
      <c r="N135">
        <v>100</v>
      </c>
      <c r="O135" t="s">
        <v>32</v>
      </c>
      <c r="Q135">
        <v>230</v>
      </c>
      <c r="R135">
        <f>H135/Q135*140</f>
        <v>3503.5</v>
      </c>
      <c r="Z135">
        <v>70</v>
      </c>
      <c r="AA135">
        <v>83.631302019191992</v>
      </c>
      <c r="AB135">
        <v>3.5229088268602098</v>
      </c>
    </row>
    <row r="136" spans="1:28" x14ac:dyDescent="0.3">
      <c r="A136">
        <v>135</v>
      </c>
      <c r="B136">
        <v>1.56</v>
      </c>
      <c r="C136">
        <v>0</v>
      </c>
      <c r="D136">
        <v>0</v>
      </c>
      <c r="E136">
        <v>0</v>
      </c>
      <c r="F136">
        <v>0</v>
      </c>
      <c r="G136">
        <v>23211.24</v>
      </c>
      <c r="H136">
        <v>23190.070000000003</v>
      </c>
      <c r="I136">
        <v>1.05</v>
      </c>
      <c r="J136">
        <v>929.87400000000002</v>
      </c>
      <c r="K136">
        <v>355.69799999999998</v>
      </c>
      <c r="L136" t="s">
        <v>13</v>
      </c>
      <c r="M136">
        <v>1073</v>
      </c>
      <c r="N136">
        <v>100</v>
      </c>
      <c r="O136" t="s">
        <v>44</v>
      </c>
      <c r="Q136">
        <v>400</v>
      </c>
      <c r="R136">
        <f>H136</f>
        <v>23190.070000000003</v>
      </c>
      <c r="Z136">
        <v>100</v>
      </c>
      <c r="AA136">
        <v>74.566517747141205</v>
      </c>
      <c r="AB136">
        <v>2.6584356443824433</v>
      </c>
    </row>
    <row r="137" spans="1:28" x14ac:dyDescent="0.3">
      <c r="A137">
        <v>136</v>
      </c>
      <c r="B137">
        <v>5</v>
      </c>
      <c r="C137">
        <v>0</v>
      </c>
      <c r="D137">
        <v>0</v>
      </c>
      <c r="E137">
        <v>0</v>
      </c>
      <c r="F137">
        <v>0</v>
      </c>
      <c r="G137">
        <v>565.66999999999996</v>
      </c>
      <c r="H137">
        <v>544.5</v>
      </c>
      <c r="I137">
        <v>3.76</v>
      </c>
      <c r="J137">
        <v>760.28899999999999</v>
      </c>
      <c r="K137">
        <v>336.55500000000001</v>
      </c>
      <c r="L137" t="s">
        <v>13</v>
      </c>
      <c r="M137">
        <v>1083</v>
      </c>
      <c r="N137">
        <v>100</v>
      </c>
      <c r="O137" t="s">
        <v>31</v>
      </c>
      <c r="P137" t="s">
        <v>47</v>
      </c>
      <c r="Q137">
        <v>350</v>
      </c>
      <c r="R137">
        <f>H137/Q137*180</f>
        <v>280.02857142857141</v>
      </c>
      <c r="S137">
        <f>100-R137/(R137+R138)*100</f>
        <v>91.803063792310681</v>
      </c>
      <c r="T137">
        <f>AVERAGE(S138:S141)</f>
        <v>74.566517747141205</v>
      </c>
      <c r="U137">
        <f>_xlfn.STDEV.P(S138:S141)</f>
        <v>2.6584356443824433</v>
      </c>
      <c r="Z137">
        <v>140</v>
      </c>
      <c r="AA137">
        <v>67.439450407240145</v>
      </c>
      <c r="AB137">
        <v>4.9144126799711998</v>
      </c>
    </row>
    <row r="138" spans="1:28" x14ac:dyDescent="0.3">
      <c r="A138">
        <v>137</v>
      </c>
      <c r="B138">
        <v>4.95</v>
      </c>
      <c r="C138">
        <v>0</v>
      </c>
      <c r="D138">
        <v>0</v>
      </c>
      <c r="E138">
        <v>0</v>
      </c>
      <c r="F138">
        <v>0</v>
      </c>
      <c r="G138">
        <v>7234.5</v>
      </c>
      <c r="H138">
        <v>7213.33</v>
      </c>
      <c r="I138">
        <v>1.06</v>
      </c>
      <c r="J138">
        <v>1030.0740000000001</v>
      </c>
      <c r="K138">
        <v>379.26499999999999</v>
      </c>
      <c r="L138" t="s">
        <v>13</v>
      </c>
      <c r="M138">
        <v>1092</v>
      </c>
      <c r="N138">
        <v>100</v>
      </c>
      <c r="O138" t="s">
        <v>32</v>
      </c>
      <c r="Q138">
        <v>230</v>
      </c>
      <c r="R138">
        <f>H138/Q138*100</f>
        <v>3136.2304347826084</v>
      </c>
      <c r="Z138">
        <v>200</v>
      </c>
      <c r="AA138">
        <v>20.160561233780882</v>
      </c>
      <c r="AB138">
        <v>1.0123005507893765</v>
      </c>
    </row>
    <row r="139" spans="1:28" x14ac:dyDescent="0.3">
      <c r="A139">
        <v>138</v>
      </c>
      <c r="B139">
        <v>5</v>
      </c>
      <c r="C139">
        <v>0</v>
      </c>
      <c r="D139">
        <v>0</v>
      </c>
      <c r="E139">
        <v>0</v>
      </c>
      <c r="F139">
        <v>0</v>
      </c>
      <c r="G139">
        <v>2033.17</v>
      </c>
      <c r="H139">
        <v>2012</v>
      </c>
      <c r="I139">
        <v>1.98</v>
      </c>
      <c r="J139">
        <v>909.75800000000004</v>
      </c>
      <c r="K139">
        <v>341.54899999999998</v>
      </c>
      <c r="L139" t="s">
        <v>13</v>
      </c>
      <c r="M139">
        <v>1102</v>
      </c>
      <c r="N139">
        <v>100</v>
      </c>
      <c r="O139" t="s">
        <v>31</v>
      </c>
      <c r="Q139">
        <v>540</v>
      </c>
      <c r="R139">
        <f>H139/Q139*180</f>
        <v>670.66666666666663</v>
      </c>
      <c r="S139">
        <f>100-(R139/(R139+R140))*100</f>
        <v>77.224953391523655</v>
      </c>
    </row>
    <row r="140" spans="1:28" x14ac:dyDescent="0.3">
      <c r="A140">
        <v>139</v>
      </c>
      <c r="B140">
        <v>5</v>
      </c>
      <c r="C140">
        <v>0</v>
      </c>
      <c r="D140">
        <v>0</v>
      </c>
      <c r="E140">
        <v>0</v>
      </c>
      <c r="F140">
        <v>0</v>
      </c>
      <c r="G140">
        <v>6843.4</v>
      </c>
      <c r="H140">
        <v>6822.23</v>
      </c>
      <c r="I140">
        <v>1.08</v>
      </c>
      <c r="J140">
        <v>895.23199999999997</v>
      </c>
      <c r="K140">
        <v>371.85700000000003</v>
      </c>
      <c r="L140" t="s">
        <v>13</v>
      </c>
      <c r="M140">
        <v>1111</v>
      </c>
      <c r="N140">
        <v>100</v>
      </c>
      <c r="O140" t="s">
        <v>32</v>
      </c>
      <c r="Q140">
        <v>300</v>
      </c>
      <c r="R140">
        <f>H140/Q140*100</f>
        <v>2274.0766666666664</v>
      </c>
    </row>
    <row r="141" spans="1:28" x14ac:dyDescent="0.3">
      <c r="A141">
        <v>140</v>
      </c>
      <c r="B141">
        <v>5</v>
      </c>
      <c r="C141">
        <v>0</v>
      </c>
      <c r="D141">
        <v>0</v>
      </c>
      <c r="E141">
        <v>0</v>
      </c>
      <c r="F141">
        <v>0</v>
      </c>
      <c r="G141">
        <v>1178.6400000000001</v>
      </c>
      <c r="H141">
        <v>1157.47</v>
      </c>
      <c r="I141">
        <v>2.61</v>
      </c>
      <c r="J141">
        <v>982.64499999999998</v>
      </c>
      <c r="K141">
        <v>411.029</v>
      </c>
      <c r="L141" t="s">
        <v>13</v>
      </c>
      <c r="M141">
        <v>1120</v>
      </c>
      <c r="N141">
        <v>100</v>
      </c>
      <c r="O141" t="s">
        <v>31</v>
      </c>
      <c r="Q141">
        <v>300</v>
      </c>
      <c r="R141">
        <f>H141/Q141*180</f>
        <v>694.48200000000008</v>
      </c>
      <c r="S141">
        <f>100-R141/(R141+R142)*100</f>
        <v>71.908082102758769</v>
      </c>
    </row>
    <row r="142" spans="1:28" x14ac:dyDescent="0.3">
      <c r="A142">
        <v>141</v>
      </c>
      <c r="B142">
        <v>5</v>
      </c>
      <c r="C142">
        <v>0</v>
      </c>
      <c r="D142">
        <v>0</v>
      </c>
      <c r="E142">
        <v>0</v>
      </c>
      <c r="F142">
        <v>0</v>
      </c>
      <c r="G142">
        <v>3754.33</v>
      </c>
      <c r="H142">
        <v>3733.16</v>
      </c>
      <c r="I142">
        <v>1.46</v>
      </c>
      <c r="J142">
        <v>923.13300000000004</v>
      </c>
      <c r="K142">
        <v>369.863</v>
      </c>
      <c r="L142" t="s">
        <v>13</v>
      </c>
      <c r="M142">
        <v>1130</v>
      </c>
      <c r="N142">
        <v>100</v>
      </c>
      <c r="O142" t="s">
        <v>32</v>
      </c>
      <c r="Q142">
        <v>210</v>
      </c>
      <c r="R142">
        <f>H142/Q142*100</f>
        <v>1777.695238095238</v>
      </c>
    </row>
    <row r="143" spans="1:28" x14ac:dyDescent="0.3">
      <c r="A143">
        <v>142</v>
      </c>
      <c r="B143">
        <v>1.84</v>
      </c>
      <c r="C143">
        <v>0</v>
      </c>
      <c r="D143">
        <v>0</v>
      </c>
      <c r="E143">
        <v>0</v>
      </c>
      <c r="F143">
        <v>0</v>
      </c>
      <c r="G143">
        <v>19552.63</v>
      </c>
      <c r="H143">
        <v>19531.460000000003</v>
      </c>
      <c r="I143">
        <v>1.05</v>
      </c>
      <c r="J143">
        <v>982.43700000000001</v>
      </c>
      <c r="K143">
        <v>360.18099999999998</v>
      </c>
      <c r="L143" t="s">
        <v>13</v>
      </c>
      <c r="M143">
        <v>1137</v>
      </c>
      <c r="N143">
        <v>100</v>
      </c>
      <c r="O143" t="s">
        <v>44</v>
      </c>
      <c r="P143" t="s">
        <v>48</v>
      </c>
      <c r="Q143">
        <v>200</v>
      </c>
    </row>
    <row r="144" spans="1:28" x14ac:dyDescent="0.3">
      <c r="A144">
        <v>143</v>
      </c>
      <c r="B144">
        <v>2.46</v>
      </c>
      <c r="C144">
        <v>0</v>
      </c>
      <c r="D144">
        <v>0</v>
      </c>
      <c r="E144">
        <v>0</v>
      </c>
      <c r="F144">
        <v>0</v>
      </c>
      <c r="G144">
        <v>14703.3</v>
      </c>
      <c r="H144">
        <v>14682.13</v>
      </c>
      <c r="I144">
        <v>1.05</v>
      </c>
      <c r="J144">
        <v>970.39499999999998</v>
      </c>
      <c r="K144">
        <v>372.47300000000001</v>
      </c>
      <c r="L144" t="s">
        <v>13</v>
      </c>
      <c r="M144">
        <v>1147</v>
      </c>
      <c r="N144">
        <v>100</v>
      </c>
      <c r="O144" t="s">
        <v>32</v>
      </c>
      <c r="Q144">
        <v>200</v>
      </c>
      <c r="R144">
        <f>H144/20</f>
        <v>734.10649999999998</v>
      </c>
      <c r="S144">
        <f>R144/(R144+R147)*100</f>
        <v>99.973424701001136</v>
      </c>
      <c r="T144">
        <f>AVERAGE(S144:S146)</f>
        <v>99.802893835932807</v>
      </c>
      <c r="U144">
        <f>_xlfn.STDEV.P(S144:S146)</f>
        <v>0.23962014733085055</v>
      </c>
    </row>
    <row r="145" spans="1:21" x14ac:dyDescent="0.3">
      <c r="A145">
        <v>145</v>
      </c>
      <c r="B145">
        <v>2.39</v>
      </c>
      <c r="C145">
        <v>0</v>
      </c>
      <c r="D145">
        <v>0</v>
      </c>
      <c r="E145">
        <v>0</v>
      </c>
      <c r="F145">
        <v>0</v>
      </c>
      <c r="G145">
        <v>15116.36</v>
      </c>
      <c r="H145">
        <v>15095.19</v>
      </c>
      <c r="I145">
        <v>1.05</v>
      </c>
      <c r="J145">
        <v>967.66800000000001</v>
      </c>
      <c r="K145">
        <v>367.76799999999997</v>
      </c>
      <c r="L145" t="s">
        <v>13</v>
      </c>
      <c r="M145">
        <v>1156</v>
      </c>
      <c r="N145">
        <v>100</v>
      </c>
      <c r="O145" t="s">
        <v>32</v>
      </c>
      <c r="Q145">
        <v>200</v>
      </c>
      <c r="R145">
        <f t="shared" ref="R145:R146" si="5">H145/20</f>
        <v>754.7595</v>
      </c>
      <c r="S145">
        <f t="shared" ref="S145:S146" si="6">R145/(R145+R148)*100</f>
        <v>99.46402213266667</v>
      </c>
    </row>
    <row r="146" spans="1:21" x14ac:dyDescent="0.3">
      <c r="A146">
        <v>146</v>
      </c>
      <c r="B146">
        <v>2.04</v>
      </c>
      <c r="C146">
        <v>0</v>
      </c>
      <c r="D146">
        <v>0</v>
      </c>
      <c r="E146">
        <v>0</v>
      </c>
      <c r="F146">
        <v>0</v>
      </c>
      <c r="G146">
        <v>17715.96</v>
      </c>
      <c r="H146">
        <v>17694.79</v>
      </c>
      <c r="I146">
        <v>1.05</v>
      </c>
      <c r="J146">
        <v>957.06600000000003</v>
      </c>
      <c r="K146">
        <v>376.85500000000002</v>
      </c>
      <c r="L146" t="s">
        <v>13</v>
      </c>
      <c r="M146">
        <v>1164</v>
      </c>
      <c r="N146">
        <v>100</v>
      </c>
      <c r="O146" t="s">
        <v>32</v>
      </c>
      <c r="Q146">
        <v>200</v>
      </c>
      <c r="R146">
        <f t="shared" si="5"/>
        <v>884.73950000000002</v>
      </c>
      <c r="S146">
        <f t="shared" si="6"/>
        <v>99.971234674130585</v>
      </c>
    </row>
    <row r="147" spans="1:21" x14ac:dyDescent="0.3">
      <c r="A147">
        <v>147</v>
      </c>
      <c r="B147">
        <v>5</v>
      </c>
      <c r="C147">
        <v>0</v>
      </c>
      <c r="D147">
        <v>0</v>
      </c>
      <c r="E147">
        <v>0</v>
      </c>
      <c r="F147">
        <v>0</v>
      </c>
      <c r="G147">
        <v>28</v>
      </c>
      <c r="H147">
        <v>6.8299999999999983</v>
      </c>
      <c r="I147">
        <v>16.899999999999999</v>
      </c>
      <c r="J147">
        <v>323.52499999999998</v>
      </c>
      <c r="K147">
        <v>339.25200000000001</v>
      </c>
      <c r="L147" t="s">
        <v>13</v>
      </c>
      <c r="M147">
        <v>1173</v>
      </c>
      <c r="N147">
        <v>100</v>
      </c>
      <c r="O147" t="s">
        <v>31</v>
      </c>
      <c r="Q147">
        <v>200</v>
      </c>
      <c r="R147">
        <f>H147/35</f>
        <v>0.19514285714285709</v>
      </c>
    </row>
    <row r="148" spans="1:21" x14ac:dyDescent="0.3">
      <c r="A148">
        <v>148</v>
      </c>
      <c r="B148">
        <v>5</v>
      </c>
      <c r="C148">
        <v>0</v>
      </c>
      <c r="D148">
        <v>0</v>
      </c>
      <c r="E148">
        <v>0</v>
      </c>
      <c r="F148">
        <v>0</v>
      </c>
      <c r="G148">
        <v>163.52000000000001</v>
      </c>
      <c r="H148">
        <v>142.35000000000002</v>
      </c>
      <c r="I148">
        <v>6.99</v>
      </c>
      <c r="J148">
        <v>733.41600000000005</v>
      </c>
      <c r="K148">
        <v>343.48599999999999</v>
      </c>
      <c r="L148" t="s">
        <v>13</v>
      </c>
      <c r="M148">
        <v>1183</v>
      </c>
      <c r="N148">
        <v>100</v>
      </c>
      <c r="O148" t="s">
        <v>31</v>
      </c>
      <c r="Q148">
        <v>200</v>
      </c>
      <c r="R148">
        <f t="shared" ref="R148:R149" si="7">H148/35</f>
        <v>4.0671428571428576</v>
      </c>
    </row>
    <row r="149" spans="1:21" x14ac:dyDescent="0.3">
      <c r="A149">
        <v>149</v>
      </c>
      <c r="B149">
        <v>5</v>
      </c>
      <c r="C149">
        <v>0</v>
      </c>
      <c r="D149">
        <v>0</v>
      </c>
      <c r="E149">
        <v>0</v>
      </c>
      <c r="F149">
        <v>0</v>
      </c>
      <c r="G149">
        <v>30.08</v>
      </c>
      <c r="H149">
        <v>8.9099999999999966</v>
      </c>
      <c r="I149">
        <v>16.309999999999999</v>
      </c>
      <c r="J149">
        <v>319.76799999999997</v>
      </c>
      <c r="K149">
        <v>330.94600000000003</v>
      </c>
      <c r="L149" t="s">
        <v>13</v>
      </c>
      <c r="M149">
        <v>1192</v>
      </c>
      <c r="N149">
        <v>100</v>
      </c>
      <c r="O149" t="s">
        <v>31</v>
      </c>
      <c r="Q149">
        <v>200</v>
      </c>
      <c r="R149">
        <f t="shared" si="7"/>
        <v>0.25457142857142845</v>
      </c>
    </row>
    <row r="150" spans="1:21" x14ac:dyDescent="0.3">
      <c r="A150">
        <v>150</v>
      </c>
      <c r="B150">
        <v>1.75</v>
      </c>
      <c r="C150">
        <v>0</v>
      </c>
      <c r="D150">
        <v>0</v>
      </c>
      <c r="E150">
        <v>0</v>
      </c>
      <c r="F150">
        <v>0</v>
      </c>
      <c r="G150">
        <v>21028.11</v>
      </c>
      <c r="H150">
        <v>21006.940000000002</v>
      </c>
      <c r="I150">
        <v>1.04</v>
      </c>
      <c r="J150">
        <v>903.22900000000004</v>
      </c>
      <c r="K150">
        <v>371.43900000000002</v>
      </c>
      <c r="L150" t="s">
        <v>13</v>
      </c>
      <c r="M150">
        <v>1200</v>
      </c>
      <c r="N150">
        <v>100</v>
      </c>
      <c r="O150" t="s">
        <v>32</v>
      </c>
      <c r="P150" t="s">
        <v>49</v>
      </c>
      <c r="Q150">
        <v>120</v>
      </c>
    </row>
    <row r="151" spans="1:21" x14ac:dyDescent="0.3">
      <c r="A151">
        <v>151</v>
      </c>
      <c r="B151">
        <v>1.66</v>
      </c>
      <c r="C151">
        <v>0</v>
      </c>
      <c r="D151">
        <v>0</v>
      </c>
      <c r="E151">
        <v>0</v>
      </c>
      <c r="F151">
        <v>0</v>
      </c>
      <c r="G151">
        <v>22209.51</v>
      </c>
      <c r="H151">
        <v>22188.34</v>
      </c>
      <c r="I151">
        <v>1.04</v>
      </c>
      <c r="J151">
        <v>906.26800000000003</v>
      </c>
      <c r="K151">
        <v>367.41300000000001</v>
      </c>
      <c r="L151" t="s">
        <v>13</v>
      </c>
      <c r="M151">
        <v>1207</v>
      </c>
      <c r="N151">
        <v>100</v>
      </c>
      <c r="O151" t="s">
        <v>32</v>
      </c>
      <c r="Q151">
        <v>120</v>
      </c>
      <c r="R151">
        <f>H151/10</f>
        <v>2218.8339999999998</v>
      </c>
      <c r="S151">
        <f>R151/(R151+R152)*100</f>
        <v>99.977921204835354</v>
      </c>
      <c r="T151">
        <f>AVERAGE(S151:S157)</f>
        <v>99.980620259983766</v>
      </c>
      <c r="U151">
        <f>_xlfn.STDEV.P(S151:S156)</f>
        <v>1.9552722017065036E-3</v>
      </c>
    </row>
    <row r="152" spans="1:21" x14ac:dyDescent="0.3">
      <c r="A152">
        <v>152</v>
      </c>
      <c r="B152">
        <v>5</v>
      </c>
      <c r="C152">
        <v>0</v>
      </c>
      <c r="D152">
        <v>0</v>
      </c>
      <c r="E152">
        <v>0</v>
      </c>
      <c r="F152">
        <v>0</v>
      </c>
      <c r="G152">
        <v>30.97</v>
      </c>
      <c r="H152">
        <v>9.7999999999999972</v>
      </c>
      <c r="I152">
        <v>16.07</v>
      </c>
      <c r="J152">
        <v>365.84100000000001</v>
      </c>
      <c r="K152">
        <v>357.99</v>
      </c>
      <c r="L152" t="s">
        <v>13</v>
      </c>
      <c r="M152">
        <v>1217</v>
      </c>
      <c r="N152">
        <v>100</v>
      </c>
      <c r="O152" t="s">
        <v>31</v>
      </c>
      <c r="Q152">
        <v>120</v>
      </c>
      <c r="R152">
        <f>H152/20</f>
        <v>0.48999999999999988</v>
      </c>
    </row>
    <row r="153" spans="1:21" x14ac:dyDescent="0.3">
      <c r="A153">
        <v>153</v>
      </c>
      <c r="B153">
        <v>1.63</v>
      </c>
      <c r="C153">
        <v>0</v>
      </c>
      <c r="D153">
        <v>0</v>
      </c>
      <c r="E153">
        <v>0</v>
      </c>
      <c r="F153">
        <v>0</v>
      </c>
      <c r="G153">
        <v>22233.57</v>
      </c>
      <c r="H153">
        <v>22212.400000000001</v>
      </c>
      <c r="I153">
        <v>1.05</v>
      </c>
      <c r="J153">
        <v>980.48</v>
      </c>
      <c r="K153">
        <v>380.16199999999998</v>
      </c>
      <c r="L153" t="s">
        <v>13</v>
      </c>
      <c r="M153">
        <v>1224</v>
      </c>
      <c r="N153">
        <v>100</v>
      </c>
      <c r="O153" t="s">
        <v>32</v>
      </c>
      <c r="Q153">
        <v>120</v>
      </c>
      <c r="R153">
        <f>H153/10</f>
        <v>2221.2400000000002</v>
      </c>
      <c r="S153">
        <f>R153/(R153+R154)*100</f>
        <v>99.982490325792455</v>
      </c>
    </row>
    <row r="154" spans="1:21" x14ac:dyDescent="0.3">
      <c r="A154">
        <v>154</v>
      </c>
      <c r="B154">
        <v>5</v>
      </c>
      <c r="C154">
        <v>0</v>
      </c>
      <c r="D154">
        <v>0</v>
      </c>
      <c r="E154">
        <v>0</v>
      </c>
      <c r="F154">
        <v>0</v>
      </c>
      <c r="G154">
        <v>28.95</v>
      </c>
      <c r="H154">
        <v>7.7799999999999976</v>
      </c>
      <c r="I154">
        <v>16.62</v>
      </c>
      <c r="J154">
        <v>372.66899999999998</v>
      </c>
      <c r="K154">
        <v>340.25</v>
      </c>
      <c r="L154" t="s">
        <v>13</v>
      </c>
      <c r="M154">
        <v>1234</v>
      </c>
      <c r="N154">
        <v>100</v>
      </c>
      <c r="O154" t="s">
        <v>31</v>
      </c>
      <c r="Q154">
        <v>120</v>
      </c>
      <c r="R154">
        <f>H154/20</f>
        <v>0.3889999999999999</v>
      </c>
    </row>
    <row r="155" spans="1:21" x14ac:dyDescent="0.3">
      <c r="A155">
        <v>155</v>
      </c>
      <c r="B155">
        <v>1.62</v>
      </c>
      <c r="C155">
        <v>0</v>
      </c>
      <c r="D155">
        <v>0</v>
      </c>
      <c r="E155">
        <v>0</v>
      </c>
      <c r="F155">
        <v>0</v>
      </c>
      <c r="G155">
        <v>22280.29</v>
      </c>
      <c r="H155">
        <v>22259.120000000003</v>
      </c>
      <c r="I155">
        <v>1.05</v>
      </c>
      <c r="J155">
        <v>978.66700000000003</v>
      </c>
      <c r="K155">
        <v>361.96800000000002</v>
      </c>
      <c r="L155" t="s">
        <v>13</v>
      </c>
      <c r="M155">
        <v>1241</v>
      </c>
      <c r="N155">
        <v>100</v>
      </c>
      <c r="O155" t="s">
        <v>32</v>
      </c>
      <c r="Q155">
        <v>120</v>
      </c>
      <c r="R155">
        <f>H155/10</f>
        <v>2225.9120000000003</v>
      </c>
      <c r="S155">
        <f>R155/(R155+R156)*100</f>
        <v>99.981449249323447</v>
      </c>
    </row>
    <row r="156" spans="1:21" x14ac:dyDescent="0.3">
      <c r="A156">
        <v>157</v>
      </c>
      <c r="B156">
        <v>5</v>
      </c>
      <c r="C156">
        <v>0</v>
      </c>
      <c r="D156">
        <v>0</v>
      </c>
      <c r="E156">
        <v>0</v>
      </c>
      <c r="F156">
        <v>0</v>
      </c>
      <c r="G156">
        <v>29.43</v>
      </c>
      <c r="H156">
        <v>8.259999999999998</v>
      </c>
      <c r="I156">
        <v>16.489999999999998</v>
      </c>
      <c r="J156">
        <v>461.30700000000002</v>
      </c>
      <c r="K156">
        <v>348.60300000000001</v>
      </c>
      <c r="L156" t="s">
        <v>13</v>
      </c>
      <c r="M156">
        <v>1251</v>
      </c>
      <c r="N156">
        <v>100</v>
      </c>
      <c r="O156" t="s">
        <v>31</v>
      </c>
      <c r="Q156">
        <v>120</v>
      </c>
      <c r="R156">
        <f>H156/20</f>
        <v>0.41299999999999992</v>
      </c>
    </row>
    <row r="157" spans="1:21" x14ac:dyDescent="0.3">
      <c r="A157">
        <v>158</v>
      </c>
      <c r="B157">
        <v>5</v>
      </c>
      <c r="C157">
        <v>0</v>
      </c>
      <c r="D157">
        <v>0</v>
      </c>
      <c r="E157">
        <v>0</v>
      </c>
      <c r="F157">
        <v>0</v>
      </c>
      <c r="G157">
        <v>21.17</v>
      </c>
      <c r="H157">
        <v>0</v>
      </c>
      <c r="I157">
        <v>19.440000000000001</v>
      </c>
      <c r="J157">
        <v>257.31299999999999</v>
      </c>
      <c r="K157">
        <v>364.76799999999997</v>
      </c>
      <c r="L157" t="s">
        <v>13</v>
      </c>
      <c r="M157">
        <v>1261</v>
      </c>
      <c r="N157">
        <v>100</v>
      </c>
      <c r="Q157">
        <v>120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Sheet1!SDATA2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2023-04-03T07:59:55Z</dcterms:created>
  <dcterms:modified xsi:type="dcterms:W3CDTF">2024-05-21T12:26:33Z</dcterms:modified>
</cp:coreProperties>
</file>